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3" activeTab="13"/>
  </bookViews>
  <sheets>
    <sheet name="Т.лист" sheetId="1" r:id="rId1"/>
    <sheet name="лист расходов" sheetId="2" r:id="rId2"/>
    <sheet name="расходы 14-15гг" sheetId="3" r:id="rId3"/>
    <sheet name="211" sheetId="4" r:id="rId4"/>
    <sheet name="212" sheetId="5" r:id="rId5"/>
    <sheet name="213" sheetId="6" r:id="rId6"/>
    <sheet name="221" sheetId="7" r:id="rId7"/>
    <sheet name="223" sheetId="8" r:id="rId8"/>
    <sheet name="225" sheetId="9" r:id="rId9"/>
    <sheet name="226" sheetId="10" r:id="rId10"/>
    <sheet name="290" sheetId="11" r:id="rId11"/>
    <sheet name="340" sheetId="12" r:id="rId12"/>
    <sheet name="Лист1" sheetId="13" r:id="rId13"/>
    <sheet name="Лист2" sheetId="14" r:id="rId14"/>
  </sheets>
  <definedNames>
    <definedName name="Должность">'Лист1'!$A$1:$A$4</definedName>
    <definedName name="_xlnm.Print_Area" localSheetId="3">'211'!$A$1:$F$54</definedName>
    <definedName name="_xlnm.Print_Area" localSheetId="4">'212'!$A$1:$F$45</definedName>
    <definedName name="_xlnm.Print_Area" localSheetId="6">'221'!$A$1:$G$38</definedName>
    <definedName name="_xlnm.Print_Area" localSheetId="7">'223'!$A$1:$F$52</definedName>
    <definedName name="_xlnm.Print_Area" localSheetId="8">'225'!$A$1:$F$58</definedName>
    <definedName name="_xlnm.Print_Area" localSheetId="9">'226'!$A$1:$F$58</definedName>
    <definedName name="_xlnm.Print_Area" localSheetId="11">'340'!$A$1:$F$59</definedName>
    <definedName name="Учреждение">'Лист1'!$A$16:$A$23</definedName>
    <definedName name="ФИО">'Лист1'!$A$7:$A$13</definedName>
  </definedNames>
  <calcPr fullCalcOnLoad="1"/>
</workbook>
</file>

<file path=xl/sharedStrings.xml><?xml version="1.0" encoding="utf-8"?>
<sst xmlns="http://schemas.openxmlformats.org/spreadsheetml/2006/main" count="719" uniqueCount="300">
  <si>
    <t>(в рублях)</t>
  </si>
  <si>
    <t>1</t>
  </si>
  <si>
    <t>2</t>
  </si>
  <si>
    <t>3</t>
  </si>
  <si>
    <t>(подпись)</t>
  </si>
  <si>
    <t>№ п/п</t>
  </si>
  <si>
    <t>Главный бухгалтер:</t>
  </si>
  <si>
    <t>(Получатель бюджетных средств)</t>
  </si>
  <si>
    <t>(расшифровка подписи)</t>
  </si>
  <si>
    <t xml:space="preserve">Расчет к бюджетной смете по коду КОСГУ </t>
  </si>
  <si>
    <t>Наименование учреждения</t>
  </si>
  <si>
    <t>Выплаты по:</t>
  </si>
  <si>
    <t>- оплата выполненных работ (оказанных услуг) по гражданско-правовым договорам с физическими лицами</t>
  </si>
  <si>
    <t>- проведение противопожарных мероприятий</t>
  </si>
  <si>
    <t>- оплата стоимости медикаментов, перевязочных средств и прочих лечебных расходов</t>
  </si>
  <si>
    <t>- оплата стоимости продуктов питания</t>
  </si>
  <si>
    <t>Начисления на выплаты по оплате труда:</t>
  </si>
  <si>
    <t>- прочие</t>
  </si>
  <si>
    <t>Прочие:</t>
  </si>
  <si>
    <t>(код раздела, подраздела, целевой статьи, вида расходов)</t>
  </si>
  <si>
    <t>Итого ассигнований на начало  года</t>
  </si>
  <si>
    <t>222.205</t>
  </si>
  <si>
    <t>Внесение изменений (№ предложения, цель, наименование расходов):</t>
  </si>
  <si>
    <t xml:space="preserve">Итого ассигнований с учетом изменений </t>
  </si>
  <si>
    <t>223.501</t>
  </si>
  <si>
    <t>223.503</t>
  </si>
  <si>
    <t>223.504</t>
  </si>
  <si>
    <t>225.205</t>
  </si>
  <si>
    <t>225.203</t>
  </si>
  <si>
    <t>225.201</t>
  </si>
  <si>
    <t>225.101</t>
  </si>
  <si>
    <t>- прочие услуги (расшифровать)</t>
  </si>
  <si>
    <t>226.205</t>
  </si>
  <si>
    <t>226.204</t>
  </si>
  <si>
    <t>226.203</t>
  </si>
  <si>
    <t>226.202</t>
  </si>
  <si>
    <t>226.201</t>
  </si>
  <si>
    <t>Итого ассигнований на начало года</t>
  </si>
  <si>
    <t>310.305</t>
  </si>
  <si>
    <t>310.202</t>
  </si>
  <si>
    <t>340.305</t>
  </si>
  <si>
    <t>340.302</t>
  </si>
  <si>
    <t>340.202</t>
  </si>
  <si>
    <t>340.303</t>
  </si>
  <si>
    <t>- прочие услуги (расшифровать по наиболее значимым)</t>
  </si>
  <si>
    <t>- содержание в чистоте помещений, зданий, дворов, иного имущества</t>
  </si>
  <si>
    <t>Руководитель учреждения</t>
  </si>
  <si>
    <t xml:space="preserve">                    Утверждено:</t>
  </si>
  <si>
    <t>Е. А. Лукина</t>
  </si>
  <si>
    <t>Л. М. Житлухина</t>
  </si>
  <si>
    <t>Н. М. Каткова</t>
  </si>
  <si>
    <t>Е. С. Гурина</t>
  </si>
  <si>
    <t>И. о. гл. бухгалтера:</t>
  </si>
  <si>
    <t>Л. В. Писарева</t>
  </si>
  <si>
    <t>МУ "Централизованная бухгалтерия"</t>
  </si>
  <si>
    <t>МУ "Городской методический кабинет"</t>
  </si>
  <si>
    <t>МУ "Эксплуатационно-хозяйственная группа"</t>
  </si>
  <si>
    <t>МОУ СОШ № 7</t>
  </si>
  <si>
    <t>225.204</t>
  </si>
  <si>
    <t>225.202</t>
  </si>
  <si>
    <t>КОДЫ</t>
  </si>
  <si>
    <t>по ОКПО</t>
  </si>
  <si>
    <t>(полное наименование)</t>
  </si>
  <si>
    <t>по ПГРБС</t>
  </si>
  <si>
    <r>
      <t xml:space="preserve">Раздел                  </t>
    </r>
  </si>
  <si>
    <t>Образование</t>
  </si>
  <si>
    <t>по ФКР</t>
  </si>
  <si>
    <t>07</t>
  </si>
  <si>
    <t xml:space="preserve">(наименование) </t>
  </si>
  <si>
    <t>(наименование)</t>
  </si>
  <si>
    <t xml:space="preserve">Целевая статья      </t>
  </si>
  <si>
    <t>001</t>
  </si>
  <si>
    <t>по ОКЕИ</t>
  </si>
  <si>
    <t>РАСХОДЫ</t>
  </si>
  <si>
    <t>Наименование направлений расходования средств бюджета</t>
  </si>
  <si>
    <t>Код</t>
  </si>
  <si>
    <t>строки</t>
  </si>
  <si>
    <t>КОСГУ</t>
  </si>
  <si>
    <t xml:space="preserve">Расходы </t>
  </si>
  <si>
    <t>Заработная плата</t>
  </si>
  <si>
    <t>Прочие выплаты</t>
  </si>
  <si>
    <t>Услуги связи</t>
  </si>
  <si>
    <t>Транспортные услуги</t>
  </si>
  <si>
    <t>- прочие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</si>
  <si>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</si>
  <si>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</si>
  <si>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</si>
  <si>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</si>
  <si>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</si>
  <si>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</si>
  <si>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</t>
  </si>
  <si>
    <t xml:space="preserve">(расшифровка подписи) </t>
  </si>
  <si>
    <t>Руководитель:</t>
  </si>
  <si>
    <r>
      <t xml:space="preserve">Главный распорядитель   </t>
    </r>
    <r>
      <rPr>
        <sz val="14"/>
        <rFont val="Cambria"/>
        <family val="1"/>
      </rPr>
      <t xml:space="preserve"> </t>
    </r>
  </si>
  <si>
    <r>
      <t xml:space="preserve">Подраздел           </t>
    </r>
    <r>
      <rPr>
        <sz val="14"/>
        <rFont val="Cambria"/>
        <family val="1"/>
      </rPr>
      <t xml:space="preserve"> </t>
    </r>
    <r>
      <rPr>
        <b/>
        <i/>
        <sz val="13"/>
        <rFont val="Cambria"/>
        <family val="1"/>
      </rPr>
      <t xml:space="preserve">                                                                                             </t>
    </r>
  </si>
  <si>
    <r>
      <t xml:space="preserve">Вид расходов      </t>
    </r>
    <r>
      <rPr>
        <sz val="14"/>
        <rFont val="Cambria"/>
        <family val="1"/>
      </rPr>
      <t xml:space="preserve"> </t>
    </r>
  </si>
  <si>
    <t>913</t>
  </si>
  <si>
    <t>- капитальный ремонт имущества</t>
  </si>
  <si>
    <t>Дошкольное образование</t>
  </si>
  <si>
    <t>01</t>
  </si>
  <si>
    <t>- выплаты за работу в ночное время</t>
  </si>
  <si>
    <t>- выплаты работникам, занятым на тяжелых работах, работах с вредными и (или) опасными и иными особыми условиями труда</t>
  </si>
  <si>
    <t>- выплаты при совмещении профессий (должностей)</t>
  </si>
  <si>
    <t>- выплаты за работу в местностях с особыми климатическими условиями</t>
  </si>
  <si>
    <t>- выплаты за расширение зон обслуживания</t>
  </si>
  <si>
    <t>- выплаты за сверхурочную работу</t>
  </si>
  <si>
    <t xml:space="preserve">- выплаты за увеличение объема работы или исполнение обязанностей временно отсутствующего работника без освобождения от работы, определенной трудовым договором </t>
  </si>
  <si>
    <t>- выплаты за работу в выходные и нерабочие праздничные дни</t>
  </si>
  <si>
    <t>- премиальные выплаты</t>
  </si>
  <si>
    <t>- выплаты за стаж непрерывной работы</t>
  </si>
  <si>
    <t>- выплаты за наличие квалификационной категории (классности)</t>
  </si>
  <si>
    <t>- выплаты за наличие ученой степени и почетного звания</t>
  </si>
  <si>
    <t>- выплаты за интенсивность и высокие результаты</t>
  </si>
  <si>
    <t>- выплаты за качество выполняемых работ</t>
  </si>
  <si>
    <t>- персональный повышающий коэффициент к окладу</t>
  </si>
  <si>
    <t>- материальная помощь</t>
  </si>
  <si>
    <t>- повышающий коэффициент к окладу по учреждению и по занимаемой должности</t>
  </si>
  <si>
    <t>- оплата отпускных (пед.персонал 42 калед. дня, облужив.персонал 28 калед. дней)</t>
  </si>
  <si>
    <t>Примечание: по каждому виду выплат привести конкретные расчеты</t>
  </si>
  <si>
    <t>- выплаты на случаи временной нетрудоспособности и в связи с материнством</t>
  </si>
  <si>
    <t>обслуживание электронной цифровой подписи</t>
  </si>
  <si>
    <t>замеры сопротивления изоляции, испытание эл/оборудования</t>
  </si>
  <si>
    <t>производственный контроль, проведение анализов</t>
  </si>
  <si>
    <t>зачет на сантехминимум</t>
  </si>
  <si>
    <t>услуги нотариуса</t>
  </si>
  <si>
    <t>демеркуризация (утилизация ламп)</t>
  </si>
  <si>
    <t>обучение на курсах персонала по муниципальному заказу, повышения квалификации и прочих</t>
  </si>
  <si>
    <t>Е. Л. Белореченская</t>
  </si>
  <si>
    <t>10957555</t>
  </si>
  <si>
    <t>обработка конструкций чердачных помещений огнезащитным составом</t>
  </si>
  <si>
    <r>
      <t xml:space="preserve">Оплата водоснабжения </t>
    </r>
    <r>
      <rPr>
        <i/>
        <u val="single"/>
        <sz val="10"/>
        <rFont val="Cambria"/>
        <family val="1"/>
      </rPr>
      <t>(водосчетчик на хол. воду)</t>
    </r>
  </si>
  <si>
    <t>226.101</t>
  </si>
  <si>
    <t>340.204</t>
  </si>
  <si>
    <t>Строительные материалы, в том числе:</t>
  </si>
  <si>
    <t>-силикатные материалы (цемент, песок, гравий, известь, камень, кирпич, черепица)</t>
  </si>
  <si>
    <t>-лесные материалы (лес круглый, пиломатериалы, фанера и т.п.)</t>
  </si>
  <si>
    <t>-строительный металл (железо, жесть, сталь, цинк листовой и т.п.)</t>
  </si>
  <si>
    <t>-металлоизделия (гвозди, гайки, болты, скобяные изделия и т.п.)</t>
  </si>
  <si>
    <t>-санитарно-технические материалы (краны, муфты, тройники и т.п.)</t>
  </si>
  <si>
    <t>-электротехнические материалы (кабель, лампы, патроны, ролики, шнур, провод, предохранители, изоляторы и т.п.)</t>
  </si>
  <si>
    <t>-химико-москательные (краска, олифа, толь и т.п.) и другие аналогичные материалы</t>
  </si>
  <si>
    <t>Мягкий инвентарь, в т.ч.:</t>
  </si>
  <si>
    <t>Прочий мягкий инвентарь</t>
  </si>
  <si>
    <t>Материалы специального назначения</t>
  </si>
  <si>
    <t>Иные материальные запасы</t>
  </si>
  <si>
    <t>Расходные материалы и инвентарь</t>
  </si>
  <si>
    <r>
      <rPr>
        <b/>
        <sz val="10"/>
        <rFont val="Cambria"/>
        <family val="1"/>
      </rPr>
      <t>Предметы, используемые в деятельности учреждения в течение периода, не превышающего 12 месяцев, независимо от их стоимости</t>
    </r>
    <r>
      <rPr>
        <sz val="10"/>
        <rFont val="Cambria"/>
        <family val="1"/>
      </rPr>
      <t xml:space="preserve"> </t>
    </r>
    <r>
      <rPr>
        <sz val="8"/>
        <rFont val="Cambria"/>
        <family val="1"/>
      </rPr>
      <t>(инструменты и др.)</t>
    </r>
  </si>
  <si>
    <t>договор на физическую охрану обьекта</t>
  </si>
  <si>
    <t>Работы по опрессовке, ревизии, промывке системы отопления, опломбировка водомерных узлов</t>
  </si>
  <si>
    <t>расходы на обеспечение мер, направленных на сокращение производственного травматизма и проф. заболеваний работников (приобретение спецодежды) в счет начисляемых страховых взносов на обязательное социальное страхование от несчастных случаев на производстве и проф.заболеваний</t>
  </si>
  <si>
    <t>Электроматериалы;</t>
  </si>
  <si>
    <t>Одежда и обмундирование, включая спецодежду (фартуки, халаты, калпаки и т.п.)</t>
  </si>
  <si>
    <t>Постельное белье и принадлежности (матрацы, подушки, одеяла, простыни, пододеяльники, наволочки, покрывала и т.п.)</t>
  </si>
  <si>
    <t>Гос.пошлина</t>
  </si>
  <si>
    <t>теплоснбжение</t>
  </si>
  <si>
    <t>нормативная подпитка</t>
  </si>
  <si>
    <t>тепловые потери</t>
  </si>
  <si>
    <t>Изготовление штампов, печатей</t>
  </si>
  <si>
    <t>МДОУ д/с "Родничок"</t>
  </si>
  <si>
    <t>МДОУ д/с "Крепыш"</t>
  </si>
  <si>
    <t>МДОУ д/с "Колокольчик"</t>
  </si>
  <si>
    <t>310.204</t>
  </si>
  <si>
    <t>Выполнение функций казенными учреждениями</t>
  </si>
  <si>
    <t>Единица измерения:  рублей</t>
  </si>
  <si>
    <t>- пособие по временной нетрудоспособности за первые три дня временной нетрудоспособности за счет средств работодателя (согласно Закону №255-ФЗ от 29.12.2006г. в ред. от 08.12.2010г.)</t>
  </si>
  <si>
    <t>проверка вентканалов</t>
  </si>
  <si>
    <t>Плата за негативное воздействие на окружающую среду</t>
  </si>
  <si>
    <t>4209934</t>
  </si>
  <si>
    <t>0701 4209934 001</t>
  </si>
  <si>
    <t>223.505</t>
  </si>
  <si>
    <t>Оплата прочих коммунальных услуг</t>
  </si>
  <si>
    <t>- оплата прочих коммунальных услуг</t>
  </si>
  <si>
    <t>МКДОУ д/с "Огонёк"</t>
  </si>
  <si>
    <t>-страховые взносы в Пенсионный Фонд РФ, Фонд Социального страхования РФ, Федеральный Фонд обязательного медицинского страхования и территориальные фонды обязательного медицинского страхования (30,2%)</t>
  </si>
  <si>
    <t>перезарядка огнетушителей</t>
  </si>
  <si>
    <t xml:space="preserve">Прием сточных вод и загрязняющих веществ в систему канализации </t>
  </si>
  <si>
    <t>222.201</t>
  </si>
  <si>
    <t>Налог на имущество</t>
  </si>
  <si>
    <r>
      <t xml:space="preserve">аккредитация, лицензирование учреждения, мед. деятельности, </t>
    </r>
    <r>
      <rPr>
        <b/>
        <sz val="11"/>
        <rFont val="Times New Roman"/>
        <family val="1"/>
      </rPr>
      <t>аттестация рабочих мест</t>
    </r>
  </si>
  <si>
    <t>проверка срезов чердачных помещений, контрольные испытания качества огнезащитной обработки древесины</t>
  </si>
  <si>
    <t>Ремонт кровли, групп, пищеблока, буфетных, санузлов, крылец, прачечной, оргтехники (техобслуживание - заправка картриджей, замена фотобарабана и прочее), электрооборудования, водопровода, канализации, системы отопления, монтаж, демонтаж дверей</t>
  </si>
  <si>
    <r>
      <t xml:space="preserve">Посуда </t>
    </r>
    <r>
      <rPr>
        <sz val="10"/>
        <rFont val="Times New Roman"/>
        <family val="1"/>
      </rPr>
      <t>(кружки, чашки, тарелки и др.)</t>
    </r>
  </si>
  <si>
    <r>
      <t>Запасные части, предназначенные для ремонта и замены изношенных частей в машинах и оборудовании, объектах производственного и хозяйственного инвентаря</t>
    </r>
  </si>
  <si>
    <t xml:space="preserve">исследование песка на игровых площадках </t>
  </si>
  <si>
    <t>медосмотр</t>
  </si>
  <si>
    <t>анализ сточных, ливневых вод</t>
  </si>
  <si>
    <t>установка водонагревателей</t>
  </si>
  <si>
    <t>Муниципальное казенное учреждение "Централизованная бухгалтерия"</t>
  </si>
  <si>
    <t xml:space="preserve">Примечание:  привести расшифровку расходов с указанием группировки материальных запасов  </t>
  </si>
  <si>
    <t xml:space="preserve">Примечание: привести примерный перечень обслуживаемого имущества - технического обслуживания, текущего и капитального ремонта зданий, оборудования, инвентаря. </t>
  </si>
  <si>
    <t xml:space="preserve">Примечание: привести расшифровку по основным направлениям услуг </t>
  </si>
  <si>
    <t>услуги природоохранного назначения (расчет платы за негативное воздействие на окуружающую среду: 4 раза в год, изготовление паспорта отходов и прочее)</t>
  </si>
  <si>
    <t>Примечание: в графе "направление расходов" привести расчеты исходя из количества , цены услуг с НДС. При внесении изменений расшифровывается перечень  услуг, по которым вносятся изменения.</t>
  </si>
  <si>
    <t>Услуги связи - Мун. контракт с ОАО "Ростелеком" Кировский филиал</t>
  </si>
  <si>
    <t>Муниципальное казенное дошкольное образовательное учреждение детский сад общеразвивающего вида "Огонёк" г.Слободского Кировской обл.</t>
  </si>
  <si>
    <t>340.301</t>
  </si>
  <si>
    <t>Прочие работы, услуги</t>
  </si>
  <si>
    <t>310.201</t>
  </si>
  <si>
    <t>выдача технических условий на установку прибора учета тепловой энергии</t>
  </si>
  <si>
    <t>- проведение антитеррористических мероприятий</t>
  </si>
  <si>
    <t>Итого ассигнований с учетом изменений:</t>
  </si>
  <si>
    <t>хозяйственный инвентарь</t>
  </si>
  <si>
    <t>программное обеспечение</t>
  </si>
  <si>
    <t>неисключительные права использования программ</t>
  </si>
  <si>
    <t>дератизация, дезинсекция</t>
  </si>
  <si>
    <t>поверка приборов учета, поверка весов</t>
  </si>
  <si>
    <t>печати, штампы, краска штемпельная</t>
  </si>
  <si>
    <t>бланочная продукция</t>
  </si>
  <si>
    <t>Наименование расходов</t>
  </si>
  <si>
    <t xml:space="preserve">Внесение изменений (№ справки, наименование расходов): </t>
  </si>
  <si>
    <t>Сумма</t>
  </si>
  <si>
    <t xml:space="preserve">Оплата дополнительных выплат </t>
  </si>
  <si>
    <t>221.205</t>
  </si>
  <si>
    <t>221.206</t>
  </si>
  <si>
    <t>Код дополнительной классификации</t>
  </si>
  <si>
    <t>Внесение изменений (№ справки, наименование расходов):</t>
  </si>
  <si>
    <t>Примечание: производится расчет по видам выплат к должностному окладу согласно штатного расписания, тарификационных списков, количества штатных единиц и т.д. При внесении изменений расшифровывается цель расходов, выплат.</t>
  </si>
  <si>
    <t>Исполнитель:</t>
  </si>
  <si>
    <t xml:space="preserve">Сумма </t>
  </si>
  <si>
    <t xml:space="preserve">                                         Внесение изменений (№ предложения, цель, наименование расходов):</t>
  </si>
  <si>
    <t>Примечание: привести расчет-расшифровку прочих расходов</t>
  </si>
  <si>
    <t>Исполнитель:           _________________</t>
  </si>
  <si>
    <t>(должность)</t>
  </si>
  <si>
    <t xml:space="preserve">          (должность)</t>
  </si>
  <si>
    <t>Ю.В.Кропанева</t>
  </si>
  <si>
    <t>Исполнитель:        ______________________________</t>
  </si>
  <si>
    <t xml:space="preserve">УТВЕРЖДАЮ   </t>
  </si>
  <si>
    <t>(наименование должности лица, утверждающего бюджетную смету; наименование</t>
  </si>
  <si>
    <t>главного распорядителя бюджетных средств; учреждения)</t>
  </si>
  <si>
    <t>_______________</t>
  </si>
  <si>
    <t>Получатель бюджетных средств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</si>
  <si>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</si>
  <si>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</si>
  <si>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</si>
  <si>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- лимитируемые расходы</t>
  </si>
  <si>
    <t>Коммунальные услуги</t>
  </si>
  <si>
    <t>- оплата теплоэнергии</t>
  </si>
  <si>
    <t>- оплата водоснабжения</t>
  </si>
  <si>
    <t>Работы, услуги по содержанию имущества</t>
  </si>
  <si>
    <t>- проведение антитерорристических мероприятий</t>
  </si>
  <si>
    <t xml:space="preserve">- прочие </t>
  </si>
  <si>
    <t>- оплата горюче-смазочных материалов</t>
  </si>
  <si>
    <t xml:space="preserve"> ________________________          </t>
  </si>
  <si>
    <t xml:space="preserve">Главный бухгалтер </t>
  </si>
  <si>
    <t>"______"</t>
  </si>
  <si>
    <t>_______________________</t>
  </si>
  <si>
    <t>20___г.</t>
  </si>
  <si>
    <t>М.П.</t>
  </si>
  <si>
    <t>Исполнитель</t>
  </si>
  <si>
    <t>Раздел 1. Очередной финасовый год - 2013 г.</t>
  </si>
  <si>
    <t>-оплата стоимости медикаментов, перевязочных средств и прочих лечебных расходов</t>
  </si>
  <si>
    <t>Заведующая</t>
  </si>
  <si>
    <t>Белореченская Е.Л.</t>
  </si>
  <si>
    <t>______________</t>
  </si>
  <si>
    <t>Лукина Е.А.</t>
  </si>
  <si>
    <t>экономист</t>
  </si>
  <si>
    <t>Кропанева Ю.В.</t>
  </si>
  <si>
    <t>Заведующая МКДОУ д/с "Огонек"</t>
  </si>
  <si>
    <t xml:space="preserve">Перечень выплат компенсационного характера </t>
  </si>
  <si>
    <t xml:space="preserve">Перечень стимулирующих выплат </t>
  </si>
  <si>
    <t>- должностным окладам с 01.01.2013г. (38,75 шт. ед.) 157088руб.*9мес.</t>
  </si>
  <si>
    <t>- должностным окладам с 01.10.2013г. (38,75 шт. ед.) 163561,25руб.*3мес.</t>
  </si>
  <si>
    <t>Ведомственная целевая программа "Развитие муниципальной системы дошкольного образования " город Слободской" на 2013-2015 годы</t>
  </si>
  <si>
    <t>- оплата потребления электроэнергии</t>
  </si>
  <si>
    <t>УТВЕРЖДЕНО бюджетных ассигнований на 2013 г.</t>
  </si>
  <si>
    <t>Компенсационные выплаты по уходу за ребенком до 3-х лет: 5 чел.*57,50 руб.*12 мес.</t>
  </si>
  <si>
    <t>Компенсация на книгоиздательскую продукцию: 12 чел.*100 руб.*12 мес</t>
  </si>
  <si>
    <t>Пользование абонентской линией ( 12 мес.)</t>
  </si>
  <si>
    <t>Доставка звуковых программ пос ети проводного вещания до пользовательского оборудования (12 мес.)</t>
  </si>
  <si>
    <t>Предоставление местных телефонных соединений ( 12 мес.)</t>
  </si>
  <si>
    <t>Услуги междугородной и анутризоновой телефонной связи (12 мес.)</t>
  </si>
  <si>
    <t>Пользование сетью Интернет (12 мес.)</t>
  </si>
  <si>
    <t>Прочие услуги электросвязи ( 12 мес.)</t>
  </si>
  <si>
    <t xml:space="preserve">Оплата теплоэнергии </t>
  </si>
  <si>
    <r>
      <rPr>
        <sz val="10"/>
        <rFont val="Cambria"/>
        <family val="1"/>
      </rPr>
      <t>Оплата горячего водоснабжения, отопления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(</t>
    </r>
    <r>
      <rPr>
        <sz val="10"/>
        <rFont val="Cambria"/>
        <family val="1"/>
      </rPr>
      <t xml:space="preserve">240Гкал.), контракт с ПК и ТС ОАО "Коммунэнерго"    </t>
    </r>
  </si>
  <si>
    <r>
      <rPr>
        <b/>
        <sz val="10"/>
        <rFont val="Cambria"/>
        <family val="1"/>
      </rPr>
      <t>Оплата потребления электроэнергии</t>
    </r>
    <r>
      <rPr>
        <sz val="10"/>
        <rFont val="Cambria"/>
        <family val="1"/>
      </rPr>
      <t xml:space="preserve"> (37100 кВт/ч), контракт с ОАО Кировэнергосбыт   </t>
    </r>
  </si>
  <si>
    <r>
      <rPr>
        <sz val="10"/>
        <rFont val="Cambria"/>
        <family val="1"/>
      </rPr>
      <t>Водоснабжение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 (3700 куб.м.), контракт с МУП "ВКХ" г.Слободского  </t>
    </r>
  </si>
  <si>
    <r>
      <rPr>
        <sz val="10"/>
        <rFont val="Cambria"/>
        <family val="1"/>
      </rPr>
      <t>Водоотведение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(3700 куб.м.), контракт с МУП "ВКХ" г.Слободского  </t>
    </r>
  </si>
  <si>
    <t>________________________________________</t>
  </si>
  <si>
    <t>________________________-</t>
  </si>
  <si>
    <t>м.п.</t>
  </si>
  <si>
    <t>УТВЕРЖДЕНО бюджетных ассигнований на 2014 г.</t>
  </si>
  <si>
    <t>УТВЕРЖДЕНО бюджетных ассигнований на 2015 г.</t>
  </si>
  <si>
    <t>- оплата портебления электроэнергии</t>
  </si>
  <si>
    <t>- оплата стоимости медикаменотов, перевязочных средств и прочих лечебных расходов</t>
  </si>
  <si>
    <t xml:space="preserve"> _______________          </t>
  </si>
  <si>
    <t>Раздел 2. Плановый период - 2014-2015г.г.</t>
  </si>
  <si>
    <t>«__09__»</t>
  </si>
  <si>
    <t>января</t>
  </si>
  <si>
    <t xml:space="preserve"> 2013 г.</t>
  </si>
  <si>
    <t xml:space="preserve"> проектно-сметной документации, технического паспорта здания (инвентаризация)</t>
  </si>
  <si>
    <t>Бюджетная смета на 2013 г. и плановый период 2014-2015 г.г.</t>
  </si>
  <si>
    <t>Услуги интернет - Договор с ОАО "Ростелеком" Кировский филиал</t>
  </si>
  <si>
    <t>Горячее водоснабжение</t>
  </si>
  <si>
    <t>охрана объекта: 12 мес. (тревожная кнопка)</t>
  </si>
  <si>
    <t xml:space="preserve">тех.бслуживание автоматической пожарной сигнализации (12мес.) </t>
  </si>
  <si>
    <t xml:space="preserve">вывоз и утилизация мусора:(12мес.) </t>
  </si>
  <si>
    <t xml:space="preserve">Техобслуживание инжен. и коммун. сетей: 12 мес. </t>
  </si>
  <si>
    <t xml:space="preserve">техническое обслуживание систем охранной сигнализации: 12мес. </t>
  </si>
  <si>
    <r>
      <t xml:space="preserve">Хозяйственные материалы, используемые для текущих нужд учреждений (электрические лампочки, мыло, щетки и др.),  в т.ч. дез.ср-ва (моющие, чистящие ср-ва), стекло, </t>
    </r>
    <r>
      <rPr>
        <b/>
        <sz val="10"/>
        <rFont val="Times New Roman"/>
        <family val="1"/>
      </rPr>
      <t>канцелярские принадлежности</t>
    </r>
    <r>
      <rPr>
        <sz val="10"/>
        <rFont val="Times New Roman"/>
        <family val="1"/>
      </rPr>
      <t xml:space="preserve"> (бумага, карандаши, ручки, стержни и др.)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</si>
</sst>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0_ ;\-#,##0.00\ "/>
    <numFmt numFmtId="169" formatCode="#,##0.0_р_.;\-#,##0.0_р_."/>
    <numFmt numFmtId="170" formatCode="#,##0.0_ ;\-#,##0.0\ "/>
    <numFmt numFmtId="171" formatCode="0.0"/>
    <numFmt numFmtId="172" formatCode="#,##0.00&quot;р.&quot;"/>
    <numFmt numFmtId="173" formatCode="000000"/>
    <numFmt numFmtId="174" formatCode="[$-FC19]d\ mmmm\ yyyy\ &quot;г.&quot;"/>
    <numFmt numFmtId="175" formatCode="0000"/>
    <numFmt numFmtId="176" formatCode="#,##0.0_р_."/>
    <numFmt numFmtId="177" formatCode="0.0000"/>
    <numFmt numFmtId="178" formatCode="0.000"/>
    <numFmt numFmtId="179" formatCode="000000.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4"/>
      <name val="Times New Roman"/>
      <family val="1"/>
    </font>
    <font>
      <sz val="6"/>
      <name val="Arial Cyr"/>
      <family val="0"/>
    </font>
    <font>
      <sz val="14"/>
      <name val="Cambria"/>
      <family val="1"/>
    </font>
    <font>
      <b/>
      <i/>
      <sz val="13"/>
      <name val="Cambria"/>
      <family val="1"/>
    </font>
    <font>
      <i/>
      <u val="single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i/>
      <sz val="12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justify" vertical="top" wrapText="1"/>
    </xf>
    <xf numFmtId="0" fontId="37" fillId="0" borderId="0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6" fillId="0" borderId="16" xfId="0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vertical="top" wrapText="1"/>
    </xf>
    <xf numFmtId="0" fontId="37" fillId="0" borderId="0" xfId="0" applyFont="1" applyFill="1" applyBorder="1" applyAlignment="1">
      <alignment horizontal="right" wrapText="1"/>
    </xf>
    <xf numFmtId="49" fontId="11" fillId="0" borderId="18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49" fontId="37" fillId="0" borderId="19" xfId="0" applyNumberFormat="1" applyFont="1" applyBorder="1" applyAlignment="1">
      <alignment vertical="top" wrapText="1"/>
    </xf>
    <xf numFmtId="49" fontId="37" fillId="0" borderId="18" xfId="0" applyNumberFormat="1" applyFont="1" applyBorder="1" applyAlignment="1">
      <alignment horizontal="center" vertical="top" wrapText="1"/>
    </xf>
    <xf numFmtId="49" fontId="37" fillId="0" borderId="19" xfId="0" applyNumberFormat="1" applyFont="1" applyBorder="1" applyAlignment="1">
      <alignment horizontal="center" vertical="top" wrapText="1"/>
    </xf>
    <xf numFmtId="49" fontId="37" fillId="0" borderId="17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49" fontId="37" fillId="0" borderId="19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49" fontId="37" fillId="0" borderId="18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right"/>
    </xf>
    <xf numFmtId="2" fontId="42" fillId="0" borderId="16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0" fillId="0" borderId="13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/>
    </xf>
    <xf numFmtId="0" fontId="10" fillId="0" borderId="14" xfId="0" applyFont="1" applyBorder="1" applyAlignment="1">
      <alignment horizontal="center"/>
    </xf>
    <xf numFmtId="49" fontId="12" fillId="24" borderId="14" xfId="0" applyNumberFormat="1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Border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2" fillId="0" borderId="21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169" fontId="54" fillId="0" borderId="21" xfId="0" applyNumberFormat="1" applyFont="1" applyBorder="1" applyAlignment="1">
      <alignment horizontal="right" vertical="top" wrapText="1"/>
    </xf>
    <xf numFmtId="169" fontId="43" fillId="0" borderId="21" xfId="0" applyNumberFormat="1" applyFont="1" applyBorder="1" applyAlignment="1">
      <alignment horizontal="right" vertical="top" wrapText="1"/>
    </xf>
    <xf numFmtId="0" fontId="43" fillId="0" borderId="21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169" fontId="43" fillId="0" borderId="16" xfId="0" applyNumberFormat="1" applyFont="1" applyBorder="1" applyAlignment="1">
      <alignment horizontal="right" vertical="top" wrapText="1"/>
    </xf>
    <xf numFmtId="169" fontId="48" fillId="0" borderId="21" xfId="0" applyNumberFormat="1" applyFont="1" applyBorder="1" applyAlignment="1">
      <alignment horizontal="right" vertical="top" wrapText="1"/>
    </xf>
    <xf numFmtId="49" fontId="43" fillId="0" borderId="21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52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2" fontId="7" fillId="2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horizontal="center" vertical="top" wrapText="1"/>
    </xf>
    <xf numFmtId="169" fontId="56" fillId="0" borderId="2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11" fillId="24" borderId="10" xfId="0" applyNumberFormat="1" applyFont="1" applyFill="1" applyBorder="1" applyAlignment="1">
      <alignment horizontal="center"/>
    </xf>
    <xf numFmtId="169" fontId="48" fillId="0" borderId="16" xfId="0" applyNumberFormat="1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69" fontId="43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1" fontId="50" fillId="0" borderId="10" xfId="0" applyNumberFormat="1" applyFont="1" applyBorder="1" applyAlignment="1">
      <alignment/>
    </xf>
    <xf numFmtId="169" fontId="43" fillId="0" borderId="21" xfId="0" applyNumberFormat="1" applyFont="1" applyBorder="1" applyAlignment="1">
      <alignment horizontal="center" vertical="top" wrapText="1"/>
    </xf>
    <xf numFmtId="171" fontId="50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left" wrapText="1"/>
    </xf>
    <xf numFmtId="49" fontId="48" fillId="0" borderId="16" xfId="0" applyNumberFormat="1" applyFont="1" applyBorder="1" applyAlignment="1">
      <alignment horizontal="left" vertical="top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9" fontId="48" fillId="0" borderId="14" xfId="0" applyNumberFormat="1" applyFont="1" applyBorder="1" applyAlignment="1">
      <alignment horizontal="left" vertical="top" wrapText="1"/>
    </xf>
    <xf numFmtId="49" fontId="48" fillId="0" borderId="13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7" fillId="0" borderId="1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48" fillId="0" borderId="0" xfId="0" applyFont="1" applyAlignment="1">
      <alignment/>
    </xf>
    <xf numFmtId="49" fontId="48" fillId="0" borderId="14" xfId="0" applyNumberFormat="1" applyFont="1" applyBorder="1" applyAlignment="1">
      <alignment horizontal="left" wrapText="1"/>
    </xf>
    <xf numFmtId="49" fontId="48" fillId="0" borderId="13" xfId="0" applyNumberFormat="1" applyFont="1" applyBorder="1" applyAlignment="1">
      <alignment horizontal="left" wrapText="1"/>
    </xf>
    <xf numFmtId="49" fontId="48" fillId="0" borderId="16" xfId="0" applyNumberFormat="1" applyFont="1" applyBorder="1" applyAlignment="1">
      <alignment horizontal="left" wrapText="1"/>
    </xf>
    <xf numFmtId="0" fontId="48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49" fontId="43" fillId="0" borderId="14" xfId="0" applyNumberFormat="1" applyFont="1" applyBorder="1" applyAlignment="1">
      <alignment horizontal="left" wrapText="1"/>
    </xf>
    <xf numFmtId="49" fontId="43" fillId="0" borderId="13" xfId="0" applyNumberFormat="1" applyFont="1" applyBorder="1" applyAlignment="1">
      <alignment horizontal="left" wrapText="1"/>
    </xf>
    <xf numFmtId="49" fontId="43" fillId="0" borderId="16" xfId="0" applyNumberFormat="1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3" fillId="0" borderId="10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8" fillId="0" borderId="1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49" fontId="41" fillId="0" borderId="14" xfId="0" applyNumberFormat="1" applyFont="1" applyBorder="1" applyAlignment="1">
      <alignment horizontal="left" wrapText="1"/>
    </xf>
    <xf numFmtId="49" fontId="41" fillId="0" borderId="13" xfId="0" applyNumberFormat="1" applyFont="1" applyBorder="1" applyAlignment="1">
      <alignment horizontal="left" wrapText="1"/>
    </xf>
    <xf numFmtId="49" fontId="41" fillId="0" borderId="16" xfId="0" applyNumberFormat="1" applyFont="1" applyBorder="1" applyAlignment="1">
      <alignment horizontal="left" wrapText="1"/>
    </xf>
    <xf numFmtId="0" fontId="7" fillId="24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49" fontId="42" fillId="0" borderId="14" xfId="0" applyNumberFormat="1" applyFont="1" applyBorder="1" applyAlignment="1">
      <alignment horizontal="left" wrapText="1"/>
    </xf>
    <xf numFmtId="49" fontId="42" fillId="0" borderId="13" xfId="0" applyNumberFormat="1" applyFont="1" applyBorder="1" applyAlignment="1">
      <alignment horizontal="left" wrapText="1"/>
    </xf>
    <xf numFmtId="49" fontId="42" fillId="0" borderId="16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45" fillId="0" borderId="14" xfId="0" applyNumberFormat="1" applyFont="1" applyBorder="1" applyAlignment="1">
      <alignment horizontal="left" wrapText="1"/>
    </xf>
    <xf numFmtId="49" fontId="45" fillId="0" borderId="13" xfId="0" applyNumberFormat="1" applyFont="1" applyBorder="1" applyAlignment="1">
      <alignment horizontal="left" wrapText="1"/>
    </xf>
    <xf numFmtId="49" fontId="45" fillId="0" borderId="16" xfId="0" applyNumberFormat="1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2" fontId="45" fillId="0" borderId="14" xfId="0" applyNumberFormat="1" applyFont="1" applyBorder="1" applyAlignment="1">
      <alignment horizontal="left" wrapText="1"/>
    </xf>
    <xf numFmtId="2" fontId="45" fillId="0" borderId="13" xfId="0" applyNumberFormat="1" applyFont="1" applyBorder="1" applyAlignment="1">
      <alignment horizontal="left" wrapText="1"/>
    </xf>
    <xf numFmtId="2" fontId="45" fillId="0" borderId="16" xfId="0" applyNumberFormat="1" applyFont="1" applyBorder="1" applyAlignment="1">
      <alignment horizontal="left" wrapText="1"/>
    </xf>
    <xf numFmtId="49" fontId="44" fillId="0" borderId="14" xfId="0" applyNumberFormat="1" applyFont="1" applyBorder="1" applyAlignment="1">
      <alignment horizontal="left"/>
    </xf>
    <xf numFmtId="49" fontId="44" fillId="0" borderId="13" xfId="0" applyNumberFormat="1" applyFont="1" applyBorder="1" applyAlignment="1">
      <alignment horizontal="left"/>
    </xf>
    <xf numFmtId="49" fontId="44" fillId="0" borderId="16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0" fontId="9" fillId="0" borderId="16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 vertical="distributed"/>
    </xf>
    <xf numFmtId="0" fontId="7" fillId="0" borderId="13" xfId="0" applyFont="1" applyBorder="1" applyAlignment="1">
      <alignment vertical="distributed"/>
    </xf>
    <xf numFmtId="0" fontId="7" fillId="0" borderId="16" xfId="0" applyFont="1" applyBorder="1" applyAlignment="1">
      <alignment vertical="distributed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H30" sqref="H30"/>
    </sheetView>
  </sheetViews>
  <sheetFormatPr defaultColWidth="9.00390625" defaultRowHeight="12.75"/>
  <cols>
    <col min="3" max="3" width="12.00390625" style="0" customWidth="1"/>
    <col min="4" max="4" width="25.25390625" style="0" customWidth="1"/>
    <col min="5" max="5" width="11.875" style="0" customWidth="1"/>
    <col min="6" max="6" width="2.25390625" style="0" customWidth="1"/>
    <col min="7" max="7" width="8.625" style="0" customWidth="1"/>
    <col min="8" max="8" width="17.625" style="0" customWidth="1"/>
  </cols>
  <sheetData>
    <row r="1" spans="1:10" ht="12.75">
      <c r="A1" s="53"/>
      <c r="B1" s="53"/>
      <c r="C1" s="53"/>
      <c r="D1" s="53"/>
      <c r="E1" s="53"/>
      <c r="F1" s="234"/>
      <c r="G1" s="234"/>
      <c r="H1" s="234"/>
      <c r="I1" s="209"/>
      <c r="J1" s="209"/>
    </row>
    <row r="2" spans="1:10" ht="12.75">
      <c r="A2" s="53"/>
      <c r="B2" s="53"/>
      <c r="C2" s="53"/>
      <c r="D2" s="53"/>
      <c r="E2" s="53"/>
      <c r="F2" s="7"/>
      <c r="G2" s="210"/>
      <c r="H2" s="210"/>
      <c r="I2" s="209"/>
      <c r="J2" s="209"/>
    </row>
    <row r="3" spans="1:8" ht="12.75">
      <c r="A3" s="53"/>
      <c r="B3" s="53"/>
      <c r="C3" s="53"/>
      <c r="D3" s="53"/>
      <c r="E3" s="53"/>
      <c r="F3" s="53"/>
      <c r="G3" s="53"/>
      <c r="H3" s="53"/>
    </row>
    <row r="4" spans="1:9" ht="15.75">
      <c r="A4" s="53"/>
      <c r="B4" s="53"/>
      <c r="C4" s="88"/>
      <c r="D4" s="163" t="s">
        <v>226</v>
      </c>
      <c r="E4" s="164"/>
      <c r="F4" s="165"/>
      <c r="G4" s="166"/>
      <c r="H4" s="167"/>
      <c r="I4" s="168"/>
    </row>
    <row r="5" spans="1:8" ht="15.75">
      <c r="A5" s="53"/>
      <c r="B5" s="53"/>
      <c r="C5" s="53"/>
      <c r="D5" s="232" t="s">
        <v>257</v>
      </c>
      <c r="E5" s="232"/>
      <c r="F5" s="232"/>
      <c r="G5" s="232"/>
      <c r="H5" s="169"/>
    </row>
    <row r="6" spans="1:9" ht="15.75">
      <c r="A6" s="53"/>
      <c r="B6" s="53"/>
      <c r="C6" s="53"/>
      <c r="D6" s="230" t="s">
        <v>227</v>
      </c>
      <c r="E6" s="230"/>
      <c r="F6" s="230"/>
      <c r="G6" s="230"/>
      <c r="H6" s="170"/>
      <c r="I6" s="167"/>
    </row>
    <row r="7" spans="1:9" ht="15.75">
      <c r="A7" s="53"/>
      <c r="B7" s="53"/>
      <c r="C7" s="88"/>
      <c r="D7" s="232" t="s">
        <v>278</v>
      </c>
      <c r="E7" s="232"/>
      <c r="F7" s="232"/>
      <c r="G7" s="232"/>
      <c r="H7" s="167"/>
      <c r="I7" s="167"/>
    </row>
    <row r="8" spans="1:8" ht="12.75">
      <c r="A8" s="53"/>
      <c r="B8" s="53"/>
      <c r="C8" s="53"/>
      <c r="D8" s="230" t="s">
        <v>228</v>
      </c>
      <c r="E8" s="230"/>
      <c r="F8" s="230"/>
      <c r="G8" s="230"/>
      <c r="H8" s="171"/>
    </row>
    <row r="9" spans="1:9" ht="15.75">
      <c r="A9" s="53"/>
      <c r="B9" s="53"/>
      <c r="C9" s="88"/>
      <c r="D9" s="177" t="s">
        <v>229</v>
      </c>
      <c r="E9" s="206" t="s">
        <v>279</v>
      </c>
      <c r="F9" s="206"/>
      <c r="H9" s="231"/>
      <c r="I9" s="231"/>
    </row>
    <row r="10" spans="1:9" ht="12.75">
      <c r="A10" s="53"/>
      <c r="B10" s="53"/>
      <c r="C10" s="89"/>
      <c r="D10" s="172" t="s">
        <v>4</v>
      </c>
      <c r="E10" s="173" t="s">
        <v>8</v>
      </c>
      <c r="F10" s="173"/>
      <c r="G10" s="174"/>
      <c r="H10" s="172"/>
      <c r="I10" s="174"/>
    </row>
    <row r="11" spans="1:3" ht="12.75">
      <c r="A11" s="53"/>
      <c r="B11" s="53"/>
      <c r="C11" s="53"/>
    </row>
    <row r="12" spans="1:7" ht="15.75">
      <c r="A12" s="53"/>
      <c r="B12" s="53"/>
      <c r="C12" s="88"/>
      <c r="D12" s="175" t="s">
        <v>287</v>
      </c>
      <c r="E12" s="226" t="s">
        <v>288</v>
      </c>
      <c r="F12" s="226"/>
      <c r="G12" s="163" t="s">
        <v>289</v>
      </c>
    </row>
    <row r="13" spans="1:3" ht="15.75">
      <c r="A13" s="53"/>
      <c r="B13" s="53"/>
      <c r="C13" s="88"/>
    </row>
    <row r="14" spans="1:8" ht="15.75">
      <c r="A14" s="53"/>
      <c r="B14" s="53"/>
      <c r="C14" s="88"/>
      <c r="D14" s="88"/>
      <c r="E14" s="53"/>
      <c r="F14" s="53"/>
      <c r="G14" s="53"/>
      <c r="H14" s="53"/>
    </row>
    <row r="15" spans="1:8" ht="15.75">
      <c r="A15" s="53"/>
      <c r="B15" s="53"/>
      <c r="C15" s="88"/>
      <c r="D15" s="88"/>
      <c r="E15" s="53"/>
      <c r="F15" s="53"/>
      <c r="G15" s="53"/>
      <c r="H15" s="53"/>
    </row>
    <row r="16" spans="1:8" ht="20.25">
      <c r="A16" s="53"/>
      <c r="B16" s="93"/>
      <c r="C16" s="176" t="s">
        <v>291</v>
      </c>
      <c r="D16" s="176"/>
      <c r="E16" s="176"/>
      <c r="F16" s="176"/>
      <c r="G16" s="94"/>
      <c r="H16" s="53"/>
    </row>
    <row r="17" spans="1:8" ht="15.75">
      <c r="A17" s="53"/>
      <c r="B17" s="53"/>
      <c r="C17" s="95"/>
      <c r="D17" s="95"/>
      <c r="E17" s="96"/>
      <c r="F17" s="53"/>
      <c r="G17" s="97"/>
      <c r="H17" s="98" t="s">
        <v>60</v>
      </c>
    </row>
    <row r="18" spans="1:8" ht="15.75">
      <c r="A18" s="53"/>
      <c r="B18" s="53"/>
      <c r="C18" s="95"/>
      <c r="D18" s="95"/>
      <c r="E18" s="96"/>
      <c r="F18" s="96"/>
      <c r="G18" s="96"/>
      <c r="H18" s="99"/>
    </row>
    <row r="19" spans="1:8" ht="67.5" customHeight="1">
      <c r="A19" s="239" t="s">
        <v>230</v>
      </c>
      <c r="B19" s="239"/>
      <c r="C19" s="240" t="s">
        <v>194</v>
      </c>
      <c r="D19" s="240"/>
      <c r="E19" s="240"/>
      <c r="F19" s="240"/>
      <c r="G19" s="100" t="s">
        <v>61</v>
      </c>
      <c r="H19" s="112" t="s">
        <v>128</v>
      </c>
    </row>
    <row r="20" spans="1:8" ht="15.75">
      <c r="A20" s="90"/>
      <c r="B20" s="90"/>
      <c r="C20" s="102"/>
      <c r="D20" s="238" t="s">
        <v>62</v>
      </c>
      <c r="E20" s="238"/>
      <c r="F20" s="103"/>
      <c r="G20" s="100"/>
      <c r="H20" s="101"/>
    </row>
    <row r="21" spans="1:8" ht="36" customHeight="1">
      <c r="A21" s="239" t="s">
        <v>93</v>
      </c>
      <c r="B21" s="239"/>
      <c r="C21" s="240" t="s">
        <v>187</v>
      </c>
      <c r="D21" s="240"/>
      <c r="E21" s="240"/>
      <c r="F21" s="240"/>
      <c r="G21" s="100" t="s">
        <v>63</v>
      </c>
      <c r="H21" s="107" t="s">
        <v>96</v>
      </c>
    </row>
    <row r="22" spans="1:8" ht="15.75">
      <c r="A22" s="90"/>
      <c r="B22" s="90"/>
      <c r="C22" s="102"/>
      <c r="D22" s="238" t="s">
        <v>62</v>
      </c>
      <c r="E22" s="238"/>
      <c r="F22" s="103"/>
      <c r="G22" s="100"/>
      <c r="H22" s="104"/>
    </row>
    <row r="23" spans="1:8" ht="31.5">
      <c r="A23" s="239" t="s">
        <v>64</v>
      </c>
      <c r="B23" s="239"/>
      <c r="C23" s="235" t="s">
        <v>65</v>
      </c>
      <c r="D23" s="235"/>
      <c r="E23" s="235"/>
      <c r="F23" s="235"/>
      <c r="G23" s="100" t="s">
        <v>66</v>
      </c>
      <c r="H23" s="107" t="s">
        <v>67</v>
      </c>
    </row>
    <row r="24" spans="1:8" ht="15.75">
      <c r="A24" s="90"/>
      <c r="B24" s="90"/>
      <c r="C24" s="102"/>
      <c r="D24" s="238" t="s">
        <v>68</v>
      </c>
      <c r="E24" s="238"/>
      <c r="F24" s="103"/>
      <c r="G24" s="100"/>
      <c r="H24" s="109"/>
    </row>
    <row r="25" spans="1:8" ht="31.5">
      <c r="A25" s="239" t="s">
        <v>94</v>
      </c>
      <c r="B25" s="239"/>
      <c r="C25" s="235" t="s">
        <v>98</v>
      </c>
      <c r="D25" s="235"/>
      <c r="E25" s="235"/>
      <c r="F25" s="235"/>
      <c r="G25" s="100" t="s">
        <v>66</v>
      </c>
      <c r="H25" s="107" t="s">
        <v>99</v>
      </c>
    </row>
    <row r="26" spans="1:8" ht="15.75">
      <c r="A26" s="90"/>
      <c r="B26" s="90"/>
      <c r="C26" s="237" t="s">
        <v>69</v>
      </c>
      <c r="D26" s="237"/>
      <c r="E26" s="237"/>
      <c r="F26" s="237"/>
      <c r="G26" s="100"/>
      <c r="H26" s="105"/>
    </row>
    <row r="27" spans="1:8" ht="15.75">
      <c r="A27" s="90"/>
      <c r="B27" s="90"/>
      <c r="C27" s="102"/>
      <c r="D27" s="53"/>
      <c r="E27" s="53"/>
      <c r="F27" s="103"/>
      <c r="G27" s="100"/>
      <c r="H27" s="106"/>
    </row>
    <row r="28" spans="1:8" ht="69.75" customHeight="1">
      <c r="A28" s="239" t="s">
        <v>70</v>
      </c>
      <c r="B28" s="239"/>
      <c r="C28" s="233" t="s">
        <v>262</v>
      </c>
      <c r="D28" s="233"/>
      <c r="E28" s="233"/>
      <c r="F28" s="233"/>
      <c r="G28" s="233"/>
      <c r="H28" s="107" t="s">
        <v>167</v>
      </c>
    </row>
    <row r="29" spans="1:8" ht="15.75">
      <c r="A29" s="90"/>
      <c r="B29" s="90"/>
      <c r="C29" s="102"/>
      <c r="D29" s="238" t="s">
        <v>69</v>
      </c>
      <c r="E29" s="238"/>
      <c r="F29" s="103"/>
      <c r="G29" s="100"/>
      <c r="H29" s="104"/>
    </row>
    <row r="30" spans="1:8" ht="33.75" customHeight="1">
      <c r="A30" s="239" t="s">
        <v>95</v>
      </c>
      <c r="B30" s="239"/>
      <c r="C30" s="240" t="s">
        <v>162</v>
      </c>
      <c r="D30" s="240"/>
      <c r="E30" s="240"/>
      <c r="F30" s="240"/>
      <c r="G30" s="100"/>
      <c r="H30" s="107" t="s">
        <v>71</v>
      </c>
    </row>
    <row r="31" spans="1:8" ht="15.75">
      <c r="A31" s="90"/>
      <c r="B31" s="90"/>
      <c r="C31" s="102"/>
      <c r="D31" s="238" t="s">
        <v>69</v>
      </c>
      <c r="E31" s="238"/>
      <c r="F31" s="103"/>
      <c r="G31" s="108"/>
      <c r="H31" s="109"/>
    </row>
    <row r="32" spans="1:8" ht="15.75" customHeight="1">
      <c r="A32" s="236" t="s">
        <v>163</v>
      </c>
      <c r="B32" s="236"/>
      <c r="C32" s="236"/>
      <c r="D32" s="236"/>
      <c r="E32" s="96"/>
      <c r="F32" s="110"/>
      <c r="G32" s="111" t="s">
        <v>72</v>
      </c>
      <c r="H32" s="207">
        <v>383</v>
      </c>
    </row>
    <row r="33" spans="1:8" ht="12.75">
      <c r="A33" s="53"/>
      <c r="B33" s="53"/>
      <c r="C33" s="53"/>
      <c r="D33" s="53"/>
      <c r="E33" s="53"/>
      <c r="F33" s="53"/>
      <c r="G33" s="53"/>
      <c r="H33" s="53"/>
    </row>
    <row r="34" spans="1:8" ht="12.75">
      <c r="A34" s="53"/>
      <c r="B34" s="53"/>
      <c r="C34" s="53"/>
      <c r="D34" s="53"/>
      <c r="E34" s="53"/>
      <c r="F34" s="53"/>
      <c r="G34" s="53"/>
      <c r="H34" s="53"/>
    </row>
  </sheetData>
  <sheetProtection/>
  <mergeCells count="26">
    <mergeCell ref="C30:F30"/>
    <mergeCell ref="D29:E29"/>
    <mergeCell ref="F1:H1"/>
    <mergeCell ref="D5:G5"/>
    <mergeCell ref="D6:G6"/>
    <mergeCell ref="D7:G7"/>
    <mergeCell ref="H9:I9"/>
    <mergeCell ref="E12:F12"/>
    <mergeCell ref="D8:G8"/>
    <mergeCell ref="D24:E24"/>
    <mergeCell ref="A23:B23"/>
    <mergeCell ref="C23:F23"/>
    <mergeCell ref="D31:E31"/>
    <mergeCell ref="A32:D32"/>
    <mergeCell ref="A25:B25"/>
    <mergeCell ref="C25:F25"/>
    <mergeCell ref="C26:F26"/>
    <mergeCell ref="A28:B28"/>
    <mergeCell ref="C28:G28"/>
    <mergeCell ref="A30:B30"/>
    <mergeCell ref="D22:E22"/>
    <mergeCell ref="A19:B19"/>
    <mergeCell ref="C19:F19"/>
    <mergeCell ref="A21:B21"/>
    <mergeCell ref="C21:F21"/>
    <mergeCell ref="D20:E20"/>
  </mergeCells>
  <dataValidations count="1">
    <dataValidation type="list" allowBlank="1" showInputMessage="1" showErrorMessage="1" sqref="G9:H9">
      <formula1>ФИО</formula1>
    </dataValidation>
  </dataValidations>
  <printOptions/>
  <pageMargins left="0.984251968503937" right="0.31496062992125984" top="0.5511811023622047" bottom="0.5511811023622047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65"/>
  <sheetViews>
    <sheetView view="pageBreakPreview" zoomScaleSheetLayoutView="100" zoomScalePageLayoutView="0" workbookViewId="0" topLeftCell="A16">
      <selection activeCell="C28" sqref="C28:F28"/>
    </sheetView>
  </sheetViews>
  <sheetFormatPr defaultColWidth="9.00390625" defaultRowHeight="12.75"/>
  <cols>
    <col min="1" max="1" width="4.00390625" style="7" customWidth="1"/>
    <col min="2" max="2" width="12.625" style="7" customWidth="1"/>
    <col min="3" max="3" width="32.75390625" style="7" customWidth="1"/>
    <col min="4" max="4" width="16.75390625" style="7" customWidth="1"/>
    <col min="5" max="5" width="16.375" style="7" customWidth="1"/>
    <col min="6" max="6" width="19.75390625" style="7" customWidth="1"/>
  </cols>
  <sheetData>
    <row r="1" spans="1:6" ht="12.75">
      <c r="A1" s="53"/>
      <c r="B1" s="54"/>
      <c r="C1" s="54" t="s">
        <v>47</v>
      </c>
      <c r="D1" s="55"/>
      <c r="E1" s="56"/>
      <c r="F1" s="56"/>
    </row>
    <row r="2" spans="1:6" ht="12.75">
      <c r="A2" s="53"/>
      <c r="B2" s="54"/>
      <c r="C2" s="54" t="s">
        <v>46</v>
      </c>
      <c r="D2" s="57"/>
      <c r="E2" s="58"/>
      <c r="F2" s="59" t="s">
        <v>127</v>
      </c>
    </row>
    <row r="3" spans="1:6" ht="12.75">
      <c r="A3" s="60"/>
      <c r="B3" s="61"/>
      <c r="C3" s="62"/>
      <c r="D3" s="63" t="s">
        <v>4</v>
      </c>
      <c r="E3" s="62"/>
      <c r="F3" s="64" t="s">
        <v>8</v>
      </c>
    </row>
    <row r="4" spans="1:6" ht="5.25" customHeight="1">
      <c r="A4" s="53"/>
      <c r="B4" s="53"/>
      <c r="C4" s="53"/>
      <c r="D4" s="53"/>
      <c r="E4" s="53"/>
      <c r="F4" s="53"/>
    </row>
    <row r="5" spans="1:6" ht="14.25">
      <c r="A5" s="462" t="s">
        <v>10</v>
      </c>
      <c r="B5" s="462"/>
      <c r="C5" s="462"/>
      <c r="D5" s="463" t="s">
        <v>172</v>
      </c>
      <c r="E5" s="463"/>
      <c r="F5" s="463"/>
    </row>
    <row r="6" spans="1:6" s="5" customFormat="1" ht="14.25">
      <c r="A6" s="65"/>
      <c r="B6" s="66"/>
      <c r="C6" s="67"/>
      <c r="D6" s="464" t="s">
        <v>7</v>
      </c>
      <c r="E6" s="464"/>
      <c r="F6" s="464"/>
    </row>
    <row r="7" spans="1:6" ht="5.25" customHeight="1">
      <c r="A7" s="68"/>
      <c r="B7" s="68"/>
      <c r="C7" s="68"/>
      <c r="D7" s="68"/>
      <c r="E7" s="68"/>
      <c r="F7" s="53"/>
    </row>
    <row r="8" spans="1:6" ht="15.75">
      <c r="A8" s="469" t="s">
        <v>9</v>
      </c>
      <c r="B8" s="469"/>
      <c r="C8" s="469"/>
      <c r="D8" s="469"/>
      <c r="E8" s="69"/>
      <c r="F8" s="70">
        <v>226</v>
      </c>
    </row>
    <row r="9" spans="1:6" ht="12.75">
      <c r="A9" s="466" t="s">
        <v>168</v>
      </c>
      <c r="B9" s="467"/>
      <c r="C9" s="467"/>
      <c r="D9" s="468"/>
      <c r="E9" s="56"/>
      <c r="F9" s="53"/>
    </row>
    <row r="10" spans="1:6" ht="12.75">
      <c r="A10" s="464" t="s">
        <v>19</v>
      </c>
      <c r="B10" s="464"/>
      <c r="C10" s="464"/>
      <c r="D10" s="464"/>
      <c r="E10" s="470"/>
      <c r="F10" s="470"/>
    </row>
    <row r="11" spans="1:6" ht="12.75">
      <c r="A11" s="91"/>
      <c r="B11" s="91"/>
      <c r="C11" s="91"/>
      <c r="D11" s="436" t="s">
        <v>37</v>
      </c>
      <c r="E11" s="72" t="s">
        <v>34</v>
      </c>
      <c r="F11" s="142">
        <v>45500</v>
      </c>
    </row>
    <row r="12" spans="1:6" ht="12.75">
      <c r="A12" s="71"/>
      <c r="B12" s="71"/>
      <c r="C12" s="71"/>
      <c r="D12" s="437"/>
      <c r="E12" s="72" t="s">
        <v>33</v>
      </c>
      <c r="F12" s="142">
        <v>12100</v>
      </c>
    </row>
    <row r="13" spans="1:6" ht="12.75">
      <c r="A13" s="71"/>
      <c r="B13" s="71"/>
      <c r="C13" s="71"/>
      <c r="D13" s="437"/>
      <c r="E13" s="72" t="s">
        <v>32</v>
      </c>
      <c r="F13" s="142">
        <v>7400</v>
      </c>
    </row>
    <row r="14" spans="1:6" ht="12.75">
      <c r="A14" s="71"/>
      <c r="B14" s="71"/>
      <c r="C14" s="71"/>
      <c r="D14" s="438"/>
      <c r="E14" s="72">
        <v>226</v>
      </c>
      <c r="F14" s="82">
        <f>SUM(F11:F13)</f>
        <v>65000</v>
      </c>
    </row>
    <row r="15" spans="1:6" ht="12.75">
      <c r="A15" s="56"/>
      <c r="B15" s="56"/>
      <c r="C15" s="56"/>
      <c r="D15" s="57"/>
      <c r="E15" s="76"/>
      <c r="F15" s="84" t="s">
        <v>0</v>
      </c>
    </row>
    <row r="16" spans="1:6" s="3" customFormat="1" ht="83.25" customHeight="1">
      <c r="A16" s="73" t="s">
        <v>5</v>
      </c>
      <c r="B16" s="143" t="s">
        <v>214</v>
      </c>
      <c r="C16" s="397" t="s">
        <v>208</v>
      </c>
      <c r="D16" s="398"/>
      <c r="E16" s="398"/>
      <c r="F16" s="399"/>
    </row>
    <row r="17" spans="1:6" s="3" customFormat="1" ht="12.75">
      <c r="A17" s="74" t="s">
        <v>1</v>
      </c>
      <c r="B17" s="79" t="s">
        <v>2</v>
      </c>
      <c r="C17" s="474">
        <v>3</v>
      </c>
      <c r="D17" s="475"/>
      <c r="E17" s="475"/>
      <c r="F17" s="476"/>
    </row>
    <row r="18" spans="1:6" ht="14.25" customHeight="1">
      <c r="A18" s="433"/>
      <c r="B18" s="428">
        <v>203</v>
      </c>
      <c r="C18" s="422" t="s">
        <v>45</v>
      </c>
      <c r="D18" s="423"/>
      <c r="E18" s="423"/>
      <c r="F18" s="424"/>
    </row>
    <row r="19" spans="1:6" ht="14.25" customHeight="1">
      <c r="A19" s="434"/>
      <c r="B19" s="429"/>
      <c r="C19" s="440" t="s">
        <v>184</v>
      </c>
      <c r="D19" s="441"/>
      <c r="E19" s="441"/>
      <c r="F19" s="442"/>
    </row>
    <row r="20" spans="1:6" ht="14.25" customHeight="1">
      <c r="A20" s="434"/>
      <c r="B20" s="429"/>
      <c r="C20" s="440" t="s">
        <v>122</v>
      </c>
      <c r="D20" s="441"/>
      <c r="E20" s="441"/>
      <c r="F20" s="442"/>
    </row>
    <row r="21" spans="1:6" ht="14.25" customHeight="1">
      <c r="A21" s="434"/>
      <c r="B21" s="429"/>
      <c r="C21" s="440" t="s">
        <v>183</v>
      </c>
      <c r="D21" s="441"/>
      <c r="E21" s="441"/>
      <c r="F21" s="442"/>
    </row>
    <row r="22" spans="1:6" ht="14.25" customHeight="1">
      <c r="A22" s="435"/>
      <c r="B22" s="429"/>
      <c r="C22" s="440" t="s">
        <v>123</v>
      </c>
      <c r="D22" s="441"/>
      <c r="E22" s="441"/>
      <c r="F22" s="442"/>
    </row>
    <row r="23" spans="1:6" ht="15.75" customHeight="1">
      <c r="A23" s="433"/>
      <c r="B23" s="428">
        <v>204</v>
      </c>
      <c r="C23" s="422" t="s">
        <v>199</v>
      </c>
      <c r="D23" s="423"/>
      <c r="E23" s="423"/>
      <c r="F23" s="424"/>
    </row>
    <row r="24" spans="1:9" ht="15" customHeight="1">
      <c r="A24" s="434"/>
      <c r="B24" s="429"/>
      <c r="C24" s="440" t="s">
        <v>294</v>
      </c>
      <c r="D24" s="441"/>
      <c r="E24" s="441"/>
      <c r="F24" s="442"/>
      <c r="I24">
        <f>854.29*1.1*12</f>
        <v>11276.628</v>
      </c>
    </row>
    <row r="25" spans="1:6" ht="12.75" customHeight="1">
      <c r="A25" s="435"/>
      <c r="B25" s="430"/>
      <c r="C25" s="478" t="s">
        <v>147</v>
      </c>
      <c r="D25" s="479"/>
      <c r="E25" s="479"/>
      <c r="F25" s="480"/>
    </row>
    <row r="26" spans="1:6" ht="14.25" customHeight="1">
      <c r="A26" s="433"/>
      <c r="B26" s="453">
        <v>205</v>
      </c>
      <c r="C26" s="403" t="s">
        <v>31</v>
      </c>
      <c r="D26" s="404"/>
      <c r="E26" s="404"/>
      <c r="F26" s="405"/>
    </row>
    <row r="27" spans="1:6" ht="14.25" customHeight="1">
      <c r="A27" s="434"/>
      <c r="B27" s="453"/>
      <c r="C27" s="471" t="s">
        <v>120</v>
      </c>
      <c r="D27" s="472"/>
      <c r="E27" s="472"/>
      <c r="F27" s="473"/>
    </row>
    <row r="28" spans="1:6" ht="14.25" customHeight="1">
      <c r="A28" s="434"/>
      <c r="B28" s="453"/>
      <c r="C28" s="471" t="s">
        <v>207</v>
      </c>
      <c r="D28" s="472"/>
      <c r="E28" s="472"/>
      <c r="F28" s="473"/>
    </row>
    <row r="29" spans="1:6" ht="26.25" customHeight="1">
      <c r="A29" s="434"/>
      <c r="B29" s="453"/>
      <c r="C29" s="440" t="s">
        <v>126</v>
      </c>
      <c r="D29" s="441"/>
      <c r="E29" s="441"/>
      <c r="F29" s="442"/>
    </row>
    <row r="30" spans="1:9" ht="26.25" customHeight="1">
      <c r="A30" s="434"/>
      <c r="B30" s="453"/>
      <c r="C30" s="440" t="s">
        <v>191</v>
      </c>
      <c r="D30" s="441"/>
      <c r="E30" s="441"/>
      <c r="F30" s="442"/>
      <c r="I30">
        <f>390*4</f>
        <v>1560</v>
      </c>
    </row>
    <row r="31" spans="1:6" ht="11.25" customHeight="1">
      <c r="A31" s="434"/>
      <c r="B31" s="453"/>
      <c r="C31" s="440" t="s">
        <v>125</v>
      </c>
      <c r="D31" s="441"/>
      <c r="E31" s="441"/>
      <c r="F31" s="442"/>
    </row>
    <row r="32" spans="1:6" ht="13.5" customHeight="1">
      <c r="A32" s="434"/>
      <c r="B32" s="453"/>
      <c r="C32" s="440" t="s">
        <v>185</v>
      </c>
      <c r="D32" s="441"/>
      <c r="E32" s="441"/>
      <c r="F32" s="442"/>
    </row>
    <row r="33" spans="1:6" ht="25.5" customHeight="1">
      <c r="A33" s="434"/>
      <c r="B33" s="453"/>
      <c r="C33" s="440" t="s">
        <v>178</v>
      </c>
      <c r="D33" s="441"/>
      <c r="E33" s="441"/>
      <c r="F33" s="442"/>
    </row>
    <row r="34" spans="1:6" ht="14.25" customHeight="1">
      <c r="A34" s="434"/>
      <c r="B34" s="453"/>
      <c r="C34" s="440" t="s">
        <v>202</v>
      </c>
      <c r="D34" s="441"/>
      <c r="E34" s="441"/>
      <c r="F34" s="442"/>
    </row>
    <row r="35" spans="1:6" ht="12.75" customHeight="1">
      <c r="A35" s="434"/>
      <c r="B35" s="453"/>
      <c r="C35" s="440" t="s">
        <v>124</v>
      </c>
      <c r="D35" s="441"/>
      <c r="E35" s="441"/>
      <c r="F35" s="442"/>
    </row>
    <row r="36" spans="1:6" ht="24.75" customHeight="1">
      <c r="A36" s="434"/>
      <c r="B36" s="453"/>
      <c r="C36" s="440" t="s">
        <v>290</v>
      </c>
      <c r="D36" s="441"/>
      <c r="E36" s="441"/>
      <c r="F36" s="442"/>
    </row>
    <row r="37" spans="1:6" ht="14.25" customHeight="1">
      <c r="A37" s="434"/>
      <c r="B37" s="453"/>
      <c r="C37" s="440" t="s">
        <v>186</v>
      </c>
      <c r="D37" s="441"/>
      <c r="E37" s="441"/>
      <c r="F37" s="442"/>
    </row>
    <row r="38" spans="1:6" ht="14.25" customHeight="1">
      <c r="A38" s="435"/>
      <c r="B38" s="453"/>
      <c r="C38" s="440" t="s">
        <v>203</v>
      </c>
      <c r="D38" s="441"/>
      <c r="E38" s="441"/>
      <c r="F38" s="442"/>
    </row>
    <row r="39" spans="1:6" ht="14.25" customHeight="1">
      <c r="A39" s="126"/>
      <c r="B39" s="147"/>
      <c r="C39" s="457"/>
      <c r="D39" s="457"/>
      <c r="E39" s="458"/>
      <c r="F39" s="77"/>
    </row>
    <row r="40" spans="1:6" ht="12.75">
      <c r="A40" s="450" t="s">
        <v>219</v>
      </c>
      <c r="B40" s="451"/>
      <c r="C40" s="451"/>
      <c r="D40" s="451"/>
      <c r="E40" s="452"/>
      <c r="F40" s="158" t="s">
        <v>218</v>
      </c>
    </row>
    <row r="41" spans="1:6" ht="15" customHeight="1">
      <c r="A41" s="75"/>
      <c r="B41" s="78"/>
      <c r="C41" s="449"/>
      <c r="D41" s="449"/>
      <c r="E41" s="449"/>
      <c r="F41" s="131"/>
    </row>
    <row r="42" spans="1:6" ht="14.25">
      <c r="A42" s="75"/>
      <c r="B42" s="78"/>
      <c r="C42" s="421"/>
      <c r="D42" s="421"/>
      <c r="E42" s="421"/>
      <c r="F42" s="131"/>
    </row>
    <row r="43" spans="1:6" ht="15.75" customHeight="1">
      <c r="A43" s="75"/>
      <c r="B43" s="78"/>
      <c r="C43" s="421"/>
      <c r="D43" s="421"/>
      <c r="E43" s="421"/>
      <c r="F43" s="131"/>
    </row>
    <row r="44" spans="1:6" ht="18" customHeight="1">
      <c r="A44" s="75"/>
      <c r="B44" s="78"/>
      <c r="C44" s="421"/>
      <c r="D44" s="421"/>
      <c r="E44" s="421"/>
      <c r="F44" s="85"/>
    </row>
    <row r="45" spans="1:6" ht="16.5" customHeight="1">
      <c r="A45" s="125"/>
      <c r="B45" s="78"/>
      <c r="C45" s="421"/>
      <c r="D45" s="421"/>
      <c r="E45" s="421"/>
      <c r="F45" s="137"/>
    </row>
    <row r="46" spans="1:6" ht="17.25" customHeight="1">
      <c r="A46" s="125"/>
      <c r="B46" s="78"/>
      <c r="C46" s="421"/>
      <c r="D46" s="421"/>
      <c r="E46" s="421"/>
      <c r="F46" s="137"/>
    </row>
    <row r="47" spans="1:6" ht="17.25" customHeight="1">
      <c r="A47" s="125"/>
      <c r="B47" s="78"/>
      <c r="C47" s="354"/>
      <c r="D47" s="355"/>
      <c r="E47" s="356"/>
      <c r="F47" s="137"/>
    </row>
    <row r="48" spans="1:6" ht="18" customHeight="1">
      <c r="A48" s="125"/>
      <c r="B48" s="78"/>
      <c r="C48" s="354"/>
      <c r="D48" s="355"/>
      <c r="E48" s="356"/>
      <c r="F48" s="137"/>
    </row>
    <row r="49" spans="1:6" ht="12.75">
      <c r="A49" s="409" t="s">
        <v>23</v>
      </c>
      <c r="B49" s="410"/>
      <c r="C49" s="410"/>
      <c r="D49" s="411"/>
      <c r="E49" s="72" t="s">
        <v>34</v>
      </c>
      <c r="F49" s="85"/>
    </row>
    <row r="50" spans="1:6" ht="14.25" customHeight="1">
      <c r="A50" s="412"/>
      <c r="B50" s="413"/>
      <c r="C50" s="413"/>
      <c r="D50" s="414"/>
      <c r="E50" s="72" t="s">
        <v>33</v>
      </c>
      <c r="F50" s="85"/>
    </row>
    <row r="51" spans="1:6" ht="14.25" customHeight="1">
      <c r="A51" s="412"/>
      <c r="B51" s="413"/>
      <c r="C51" s="413"/>
      <c r="D51" s="414"/>
      <c r="E51" s="72" t="s">
        <v>32</v>
      </c>
      <c r="F51" s="160"/>
    </row>
    <row r="52" spans="1:6" ht="12.75" customHeight="1">
      <c r="A52" s="415"/>
      <c r="B52" s="416"/>
      <c r="C52" s="416"/>
      <c r="D52" s="417"/>
      <c r="E52" s="72">
        <v>226</v>
      </c>
      <c r="F52" s="82"/>
    </row>
    <row r="53" spans="1:6" s="10" customFormat="1" ht="35.25" customHeight="1">
      <c r="A53" s="481" t="s">
        <v>190</v>
      </c>
      <c r="B53" s="481"/>
      <c r="C53" s="481"/>
      <c r="D53" s="481"/>
      <c r="E53" s="481"/>
      <c r="F53" s="481"/>
    </row>
    <row r="54" spans="1:11" ht="12.75">
      <c r="A54" s="13" t="s">
        <v>6</v>
      </c>
      <c r="B54" s="13"/>
      <c r="C54" s="51"/>
      <c r="D54" s="27"/>
      <c r="E54" s="25"/>
      <c r="F54" s="47" t="s">
        <v>48</v>
      </c>
      <c r="G54" s="1"/>
      <c r="H54" s="1"/>
      <c r="I54" s="1"/>
      <c r="J54" s="1"/>
      <c r="K54" s="1"/>
    </row>
    <row r="55" spans="1:11" ht="12.75">
      <c r="A55" s="14"/>
      <c r="B55" s="14"/>
      <c r="C55" s="52"/>
      <c r="D55" s="43" t="s">
        <v>4</v>
      </c>
      <c r="E55" s="49"/>
      <c r="F55" s="172" t="s">
        <v>91</v>
      </c>
      <c r="G55" s="1"/>
      <c r="H55" s="1"/>
      <c r="I55" s="1"/>
      <c r="J55" s="1"/>
      <c r="K55" s="1"/>
    </row>
    <row r="56" spans="1:6" ht="12.75">
      <c r="A56" s="14"/>
      <c r="B56" s="14"/>
      <c r="C56" s="52"/>
      <c r="D56" s="43"/>
      <c r="E56" s="40"/>
      <c r="F56" s="43"/>
    </row>
    <row r="57" spans="1:6" ht="12.75">
      <c r="A57" s="13" t="s">
        <v>217</v>
      </c>
      <c r="B57" s="13"/>
      <c r="C57" s="24" t="s">
        <v>255</v>
      </c>
      <c r="D57" s="42"/>
      <c r="E57" s="25"/>
      <c r="F57" s="47" t="s">
        <v>224</v>
      </c>
    </row>
    <row r="58" spans="1:6" ht="12.75">
      <c r="A58" s="14"/>
      <c r="B58" s="15"/>
      <c r="C58" s="52" t="s">
        <v>222</v>
      </c>
      <c r="D58" s="43" t="s">
        <v>4</v>
      </c>
      <c r="E58" s="50"/>
      <c r="F58" s="172" t="s">
        <v>91</v>
      </c>
    </row>
    <row r="59" spans="1:6" ht="12.75">
      <c r="A59" s="56"/>
      <c r="B59" s="56"/>
      <c r="C59" s="56"/>
      <c r="D59" s="56"/>
      <c r="E59" s="56"/>
      <c r="F59" s="53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</sheetData>
  <sheetProtection/>
  <mergeCells count="49">
    <mergeCell ref="A5:C5"/>
    <mergeCell ref="D5:F5"/>
    <mergeCell ref="D6:F6"/>
    <mergeCell ref="A8:D8"/>
    <mergeCell ref="C21:F21"/>
    <mergeCell ref="A9:D9"/>
    <mergeCell ref="A10:D10"/>
    <mergeCell ref="E10:F10"/>
    <mergeCell ref="D11:D14"/>
    <mergeCell ref="C16:F16"/>
    <mergeCell ref="C17:F17"/>
    <mergeCell ref="A18:A22"/>
    <mergeCell ref="A53:F53"/>
    <mergeCell ref="C44:E44"/>
    <mergeCell ref="C41:E41"/>
    <mergeCell ref="A49:D52"/>
    <mergeCell ref="C42:E42"/>
    <mergeCell ref="C45:E45"/>
    <mergeCell ref="C46:E46"/>
    <mergeCell ref="C47:E47"/>
    <mergeCell ref="C48:E48"/>
    <mergeCell ref="C39:E39"/>
    <mergeCell ref="A40:E40"/>
    <mergeCell ref="C43:E43"/>
    <mergeCell ref="B26:B38"/>
    <mergeCell ref="A26:A38"/>
    <mergeCell ref="C26:F26"/>
    <mergeCell ref="C27:F27"/>
    <mergeCell ref="C28:F28"/>
    <mergeCell ref="C29:F29"/>
    <mergeCell ref="C30:F30"/>
    <mergeCell ref="A23:A25"/>
    <mergeCell ref="B23:B25"/>
    <mergeCell ref="B18:B22"/>
    <mergeCell ref="C18:F18"/>
    <mergeCell ref="C19:F19"/>
    <mergeCell ref="C20:F20"/>
    <mergeCell ref="C22:F22"/>
    <mergeCell ref="C23:F23"/>
    <mergeCell ref="C24:F24"/>
    <mergeCell ref="C25:F25"/>
    <mergeCell ref="C31:F31"/>
    <mergeCell ref="C32:F32"/>
    <mergeCell ref="C33:F33"/>
    <mergeCell ref="C38:F38"/>
    <mergeCell ref="C34:F34"/>
    <mergeCell ref="C35:F35"/>
    <mergeCell ref="C36:F36"/>
    <mergeCell ref="C37:F37"/>
  </mergeCells>
  <dataValidations count="3">
    <dataValidation type="list" allowBlank="1" showInputMessage="1" showErrorMessage="1" sqref="D54:F54 E57:F57 E2:F2">
      <formula1>ФИО</formula1>
    </dataValidation>
    <dataValidation type="list" allowBlank="1" showInputMessage="1" showErrorMessage="1" sqref="A54 A57">
      <formula1>Должность</formula1>
    </dataValidation>
    <dataValidation type="list" allowBlank="1" showInputMessage="1" showErrorMessage="1" sqref="D5:F5">
      <formula1>Учреждение</formula1>
    </dataValidation>
  </dataValidations>
  <printOptions/>
  <pageMargins left="0.984251968503937" right="0.1968503937007874" top="0.11811023622047245" bottom="0.15748031496062992" header="0.511811023622047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P48"/>
  <sheetViews>
    <sheetView view="pageBreakPreview" zoomScale="60" zoomScalePageLayoutView="0" workbookViewId="0" topLeftCell="A16">
      <selection activeCell="B41" sqref="B41"/>
    </sheetView>
  </sheetViews>
  <sheetFormatPr defaultColWidth="9.00390625" defaultRowHeight="12.75"/>
  <cols>
    <col min="1" max="1" width="14.375" style="7" customWidth="1"/>
    <col min="2" max="2" width="22.375" style="7" customWidth="1"/>
    <col min="3" max="3" width="12.75390625" style="7" customWidth="1"/>
    <col min="4" max="4" width="15.75390625" style="7" customWidth="1"/>
    <col min="5" max="5" width="3.875" style="7" customWidth="1"/>
    <col min="6" max="6" width="20.75390625" style="7" customWidth="1"/>
  </cols>
  <sheetData>
    <row r="1" spans="1:6" ht="12.75">
      <c r="A1" s="11"/>
      <c r="B1" s="11"/>
      <c r="C1" s="12"/>
      <c r="D1" s="12"/>
      <c r="E1" s="12"/>
      <c r="F1" s="12"/>
    </row>
    <row r="2" spans="1:6" ht="12.75">
      <c r="A2" s="11"/>
      <c r="B2" s="38" t="s">
        <v>47</v>
      </c>
      <c r="C2" s="13"/>
      <c r="D2" s="13"/>
      <c r="E2" s="14"/>
      <c r="F2" s="14"/>
    </row>
    <row r="3" spans="1:6" s="5" customFormat="1" ht="12.75">
      <c r="A3" s="11"/>
      <c r="B3" s="38" t="s">
        <v>46</v>
      </c>
      <c r="C3" s="322"/>
      <c r="D3" s="322"/>
      <c r="E3" s="13"/>
      <c r="F3" s="26" t="s">
        <v>127</v>
      </c>
    </row>
    <row r="4" spans="1:6" ht="12.75">
      <c r="A4" s="16"/>
      <c r="B4" s="17"/>
      <c r="C4" s="332" t="s">
        <v>4</v>
      </c>
      <c r="D4" s="332"/>
      <c r="E4" s="16"/>
      <c r="F4" s="39" t="s">
        <v>8</v>
      </c>
    </row>
    <row r="5" spans="1:6" ht="12.75">
      <c r="A5" s="11"/>
      <c r="B5" s="11"/>
      <c r="C5" s="11"/>
      <c r="D5" s="11"/>
      <c r="E5" s="11"/>
      <c r="F5" s="11"/>
    </row>
    <row r="6" spans="1:6" ht="14.25">
      <c r="A6" s="334" t="s">
        <v>10</v>
      </c>
      <c r="B6" s="334"/>
      <c r="C6" s="330" t="s">
        <v>172</v>
      </c>
      <c r="D6" s="330"/>
      <c r="E6" s="330"/>
      <c r="F6" s="330"/>
    </row>
    <row r="7" spans="1:6" ht="14.25">
      <c r="A7" s="18"/>
      <c r="B7" s="19"/>
      <c r="C7" s="333" t="s">
        <v>7</v>
      </c>
      <c r="D7" s="333"/>
      <c r="E7" s="333"/>
      <c r="F7" s="333"/>
    </row>
    <row r="8" spans="1:6" ht="15.75">
      <c r="A8" s="20"/>
      <c r="B8" s="20"/>
      <c r="C8" s="20"/>
      <c r="D8" s="20"/>
      <c r="E8" s="20"/>
      <c r="F8" s="11"/>
    </row>
    <row r="9" spans="1:6" ht="15.75">
      <c r="A9" s="331" t="s">
        <v>9</v>
      </c>
      <c r="B9" s="331"/>
      <c r="C9" s="331"/>
      <c r="D9" s="21"/>
      <c r="E9" s="21"/>
      <c r="F9" s="22">
        <v>290</v>
      </c>
    </row>
    <row r="10" spans="1:6" ht="12.75">
      <c r="A10" s="335" t="s">
        <v>168</v>
      </c>
      <c r="B10" s="336"/>
      <c r="C10" s="337"/>
      <c r="D10" s="23"/>
      <c r="E10" s="14"/>
      <c r="F10" s="11"/>
    </row>
    <row r="11" spans="1:6" ht="12.75">
      <c r="A11" s="338" t="s">
        <v>19</v>
      </c>
      <c r="B11" s="338"/>
      <c r="C11" s="338"/>
      <c r="D11" s="25"/>
      <c r="E11" s="342"/>
      <c r="F11" s="342"/>
    </row>
    <row r="12" spans="1:6" ht="12.75" customHeight="1">
      <c r="A12" s="24"/>
      <c r="B12" s="24"/>
      <c r="C12" s="24"/>
      <c r="D12" s="326" t="s">
        <v>20</v>
      </c>
      <c r="E12" s="327"/>
      <c r="F12" s="339">
        <v>38100</v>
      </c>
    </row>
    <row r="13" spans="1:6" ht="12.75">
      <c r="A13" s="24"/>
      <c r="B13" s="24"/>
      <c r="C13" s="24"/>
      <c r="D13" s="328"/>
      <c r="E13" s="329"/>
      <c r="F13" s="340"/>
    </row>
    <row r="14" spans="1:6" ht="12.75">
      <c r="A14" s="26"/>
      <c r="B14" s="26"/>
      <c r="C14" s="26"/>
      <c r="D14" s="27"/>
      <c r="E14" s="341" t="s">
        <v>0</v>
      </c>
      <c r="F14" s="341"/>
    </row>
    <row r="15" spans="1:6" s="3" customFormat="1" ht="28.5" customHeight="1">
      <c r="A15" s="73" t="s">
        <v>5</v>
      </c>
      <c r="B15" s="397" t="s">
        <v>208</v>
      </c>
      <c r="C15" s="398"/>
      <c r="D15" s="398"/>
      <c r="E15" s="398"/>
      <c r="F15" s="399"/>
    </row>
    <row r="16" spans="1:6" s="3" customFormat="1" ht="12.75">
      <c r="A16" s="74" t="s">
        <v>1</v>
      </c>
      <c r="B16" s="400" t="s">
        <v>2</v>
      </c>
      <c r="C16" s="401"/>
      <c r="D16" s="401"/>
      <c r="E16" s="401"/>
      <c r="F16" s="402"/>
    </row>
    <row r="17" spans="1:6" ht="14.25">
      <c r="A17" s="31"/>
      <c r="B17" s="490" t="s">
        <v>86</v>
      </c>
      <c r="C17" s="491"/>
      <c r="D17" s="491"/>
      <c r="E17" s="491"/>
      <c r="F17" s="492"/>
    </row>
    <row r="18" spans="1:6" ht="14.25">
      <c r="A18" s="31"/>
      <c r="B18" s="357" t="s">
        <v>166</v>
      </c>
      <c r="C18" s="358"/>
      <c r="D18" s="358"/>
      <c r="E18" s="358"/>
      <c r="F18" s="359"/>
    </row>
    <row r="19" spans="1:6" ht="14.25">
      <c r="A19" s="31"/>
      <c r="B19" s="357" t="s">
        <v>153</v>
      </c>
      <c r="C19" s="358"/>
      <c r="D19" s="358"/>
      <c r="E19" s="358"/>
      <c r="F19" s="359"/>
    </row>
    <row r="20" spans="1:6" ht="14.25">
      <c r="A20" s="31"/>
      <c r="B20" s="371" t="s">
        <v>177</v>
      </c>
      <c r="C20" s="372"/>
      <c r="D20" s="372"/>
      <c r="E20" s="372"/>
      <c r="F20" s="373"/>
    </row>
    <row r="21" spans="1:6" ht="14.25">
      <c r="A21" s="31"/>
      <c r="B21" s="482"/>
      <c r="C21" s="483"/>
      <c r="D21" s="483"/>
      <c r="E21" s="483"/>
      <c r="F21" s="484"/>
    </row>
    <row r="22" spans="1:6" ht="14.25">
      <c r="A22" s="31"/>
      <c r="B22" s="482"/>
      <c r="C22" s="483"/>
      <c r="D22" s="483"/>
      <c r="E22" s="483"/>
      <c r="F22" s="484"/>
    </row>
    <row r="23" spans="1:6" ht="14.25">
      <c r="A23" s="31"/>
      <c r="B23" s="482"/>
      <c r="C23" s="483"/>
      <c r="D23" s="483"/>
      <c r="E23" s="483"/>
      <c r="F23" s="484"/>
    </row>
    <row r="24" spans="1:6" ht="14.25">
      <c r="A24" s="31"/>
      <c r="B24" s="482"/>
      <c r="C24" s="483"/>
      <c r="D24" s="483"/>
      <c r="E24" s="483"/>
      <c r="F24" s="484"/>
    </row>
    <row r="25" spans="1:6" ht="12.75">
      <c r="A25" s="323" t="s">
        <v>22</v>
      </c>
      <c r="B25" s="324"/>
      <c r="C25" s="324"/>
      <c r="D25" s="324"/>
      <c r="E25" s="325"/>
      <c r="F25" s="129" t="s">
        <v>210</v>
      </c>
    </row>
    <row r="26" spans="1:6" ht="27.75" customHeight="1">
      <c r="A26" s="31"/>
      <c r="B26" s="487"/>
      <c r="C26" s="488"/>
      <c r="D26" s="488"/>
      <c r="E26" s="489"/>
      <c r="F26" s="87"/>
    </row>
    <row r="27" spans="1:6" ht="14.25">
      <c r="A27" s="31"/>
      <c r="B27" s="357"/>
      <c r="C27" s="389"/>
      <c r="D27" s="389"/>
      <c r="E27" s="390"/>
      <c r="F27" s="140"/>
    </row>
    <row r="28" spans="1:6" ht="14.25">
      <c r="A28" s="31"/>
      <c r="B28" s="301"/>
      <c r="C28" s="389"/>
      <c r="D28" s="389"/>
      <c r="E28" s="390"/>
      <c r="F28" s="122"/>
    </row>
    <row r="29" spans="1:6" ht="14.25">
      <c r="A29" s="31"/>
      <c r="B29" s="301"/>
      <c r="C29" s="389"/>
      <c r="D29" s="389"/>
      <c r="E29" s="390"/>
      <c r="F29" s="122"/>
    </row>
    <row r="30" spans="1:6" ht="12.75">
      <c r="A30" s="123"/>
      <c r="B30" s="323"/>
      <c r="C30" s="389"/>
      <c r="D30" s="389"/>
      <c r="E30" s="390"/>
      <c r="F30" s="135"/>
    </row>
    <row r="31" spans="1:6" ht="29.25" customHeight="1">
      <c r="A31" s="161"/>
      <c r="B31" s="485" t="s">
        <v>200</v>
      </c>
      <c r="C31" s="486"/>
      <c r="D31" s="486"/>
      <c r="E31" s="486"/>
      <c r="F31" s="152"/>
    </row>
    <row r="32" spans="1:6" ht="38.25" customHeight="1">
      <c r="A32" s="493" t="s">
        <v>220</v>
      </c>
      <c r="B32" s="493"/>
      <c r="C32" s="493"/>
      <c r="D32" s="493"/>
      <c r="E32" s="493"/>
      <c r="F32" s="493"/>
    </row>
    <row r="33" spans="1:6" ht="12.75">
      <c r="A33" s="14"/>
      <c r="B33" s="44"/>
      <c r="C33" s="44"/>
      <c r="D33" s="44"/>
      <c r="E33" s="23"/>
      <c r="F33" s="11"/>
    </row>
    <row r="34" spans="1:16" ht="12.75">
      <c r="A34" s="13"/>
      <c r="B34" s="14"/>
      <c r="C34" s="37"/>
      <c r="D34" s="13"/>
      <c r="E34" s="11"/>
      <c r="F34" s="24"/>
      <c r="G34" s="2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3" t="s">
        <v>6</v>
      </c>
      <c r="B35" s="14"/>
      <c r="C35" s="42"/>
      <c r="D35" s="37"/>
      <c r="E35" s="26" t="s">
        <v>48</v>
      </c>
      <c r="F35" s="41"/>
      <c r="G35" s="2"/>
      <c r="H35" s="1"/>
      <c r="I35" s="1"/>
      <c r="J35" s="1"/>
      <c r="K35" s="1"/>
      <c r="L35" s="1"/>
      <c r="M35" s="1"/>
      <c r="N35" s="1"/>
      <c r="O35" s="1"/>
      <c r="P35" s="1"/>
    </row>
    <row r="36" spans="1:6" ht="12.75">
      <c r="A36" s="14"/>
      <c r="B36" s="14"/>
      <c r="C36" s="43" t="s">
        <v>4</v>
      </c>
      <c r="D36" s="12"/>
      <c r="E36" s="172" t="s">
        <v>91</v>
      </c>
      <c r="F36" s="41"/>
    </row>
    <row r="37" spans="1:6" ht="12.75">
      <c r="A37" s="13"/>
      <c r="B37" s="14"/>
      <c r="C37" s="43"/>
      <c r="D37" s="12"/>
      <c r="E37" s="41"/>
      <c r="F37" s="24"/>
    </row>
    <row r="38" spans="1:6" ht="12.75">
      <c r="A38" s="14" t="s">
        <v>221</v>
      </c>
      <c r="B38" s="41" t="s">
        <v>255</v>
      </c>
      <c r="C38" s="42"/>
      <c r="D38" s="37"/>
      <c r="E38" s="26" t="s">
        <v>224</v>
      </c>
      <c r="F38" s="52"/>
    </row>
    <row r="39" spans="1:15" ht="12.75">
      <c r="A39" s="8"/>
      <c r="B39" s="41" t="s">
        <v>223</v>
      </c>
      <c r="C39" s="43" t="s">
        <v>4</v>
      </c>
      <c r="D39" s="12"/>
      <c r="E39" s="172" t="s">
        <v>91</v>
      </c>
      <c r="F39" s="9"/>
      <c r="G39" s="1"/>
      <c r="H39" s="1"/>
      <c r="I39" s="1"/>
      <c r="J39" s="1"/>
      <c r="K39" s="1"/>
      <c r="L39" s="1"/>
      <c r="M39" s="1"/>
      <c r="N39" s="1"/>
      <c r="O39" s="1"/>
    </row>
    <row r="40" spans="1:5" ht="12.75">
      <c r="A40" s="8"/>
      <c r="B40" s="8"/>
      <c r="C40" s="9"/>
      <c r="D40" s="9"/>
      <c r="E40" s="9"/>
    </row>
    <row r="41" spans="1:3" ht="12.75">
      <c r="A41" s="8"/>
      <c r="B41" s="8"/>
      <c r="C41" s="9"/>
    </row>
    <row r="42" spans="1:5" ht="12.75">
      <c r="A42" s="8"/>
      <c r="B42" s="8"/>
      <c r="C42" s="8"/>
      <c r="D42" s="8"/>
      <c r="E42" s="8"/>
    </row>
    <row r="43" spans="1:16" s="7" customFormat="1" ht="12.75">
      <c r="A43" s="8"/>
      <c r="B43" s="8"/>
      <c r="C43" s="8"/>
      <c r="D43" s="8"/>
      <c r="E43" s="8"/>
      <c r="G43"/>
      <c r="H43"/>
      <c r="I43"/>
      <c r="J43"/>
      <c r="K43"/>
      <c r="L43"/>
      <c r="M43"/>
      <c r="N43"/>
      <c r="O43"/>
      <c r="P43"/>
    </row>
    <row r="44" spans="1:16" s="7" customFormat="1" ht="12.75">
      <c r="A44" s="8"/>
      <c r="B44" s="8"/>
      <c r="C44" s="8"/>
      <c r="D44" s="8"/>
      <c r="E44" s="8"/>
      <c r="G44"/>
      <c r="H44"/>
      <c r="I44"/>
      <c r="J44"/>
      <c r="K44"/>
      <c r="L44"/>
      <c r="M44"/>
      <c r="N44"/>
      <c r="O44"/>
      <c r="P44"/>
    </row>
    <row r="45" spans="1:16" s="7" customFormat="1" ht="12.75">
      <c r="A45" s="8"/>
      <c r="B45" s="8"/>
      <c r="C45" s="8"/>
      <c r="D45" s="8"/>
      <c r="E45" s="8"/>
      <c r="G45"/>
      <c r="H45"/>
      <c r="I45"/>
      <c r="J45"/>
      <c r="K45"/>
      <c r="L45"/>
      <c r="M45"/>
      <c r="N45"/>
      <c r="O45"/>
      <c r="P45"/>
    </row>
    <row r="46" spans="1:16" s="7" customFormat="1" ht="12.75">
      <c r="A46" s="8"/>
      <c r="B46" s="8"/>
      <c r="C46" s="8"/>
      <c r="D46" s="8"/>
      <c r="E46" s="8"/>
      <c r="G46"/>
      <c r="H46"/>
      <c r="I46"/>
      <c r="J46"/>
      <c r="K46"/>
      <c r="L46"/>
      <c r="M46"/>
      <c r="N46"/>
      <c r="O46"/>
      <c r="P46"/>
    </row>
    <row r="47" spans="1:16" s="7" customFormat="1" ht="12.75">
      <c r="A47" s="8"/>
      <c r="B47" s="8"/>
      <c r="C47" s="8"/>
      <c r="D47" s="8"/>
      <c r="E47" s="8"/>
      <c r="G47"/>
      <c r="H47"/>
      <c r="I47"/>
      <c r="J47"/>
      <c r="K47"/>
      <c r="L47"/>
      <c r="M47"/>
      <c r="N47"/>
      <c r="O47"/>
      <c r="P47"/>
    </row>
    <row r="48" spans="2:5" ht="12.75">
      <c r="B48" s="8"/>
      <c r="C48" s="8"/>
      <c r="D48" s="8"/>
      <c r="E48" s="8"/>
    </row>
  </sheetData>
  <sheetProtection/>
  <mergeCells count="30">
    <mergeCell ref="A32:F32"/>
    <mergeCell ref="C3:D3"/>
    <mergeCell ref="C4:D4"/>
    <mergeCell ref="A6:B6"/>
    <mergeCell ref="C6:F6"/>
    <mergeCell ref="E14:F14"/>
    <mergeCell ref="C7:F7"/>
    <mergeCell ref="A9:C9"/>
    <mergeCell ref="A10:C10"/>
    <mergeCell ref="A11:C11"/>
    <mergeCell ref="E11:F11"/>
    <mergeCell ref="D12:E13"/>
    <mergeCell ref="F12:F13"/>
    <mergeCell ref="B30:E30"/>
    <mergeCell ref="B17:F17"/>
    <mergeCell ref="B15:F15"/>
    <mergeCell ref="B16:F16"/>
    <mergeCell ref="B22:F22"/>
    <mergeCell ref="B23:F23"/>
    <mergeCell ref="B24:F24"/>
    <mergeCell ref="B31:E31"/>
    <mergeCell ref="A25:E25"/>
    <mergeCell ref="B27:E27"/>
    <mergeCell ref="B26:E26"/>
    <mergeCell ref="B28:E28"/>
    <mergeCell ref="B29:E29"/>
    <mergeCell ref="B18:F18"/>
    <mergeCell ref="B19:F19"/>
    <mergeCell ref="B20:F20"/>
    <mergeCell ref="B21:F21"/>
  </mergeCells>
  <dataValidations count="3">
    <dataValidation type="list" allowBlank="1" showInputMessage="1" showErrorMessage="1" sqref="A34:A35 A37">
      <formula1>Должность</formula1>
    </dataValidation>
    <dataValidation type="list" allowBlank="1" showInputMessage="1" showErrorMessage="1" sqref="F3 F34 E35 F37 E38">
      <formula1>ФИО</formula1>
    </dataValidation>
    <dataValidation type="list" allowBlank="1" showInputMessage="1" showErrorMessage="1" sqref="C6:F6">
      <formula1>Учреждение</formula1>
    </dataValidation>
  </dataValidations>
  <printOptions/>
  <pageMargins left="0.75" right="0.39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N64"/>
  <sheetViews>
    <sheetView view="pageBreakPreview" zoomScale="90" zoomScaleSheetLayoutView="90" zoomScalePageLayoutView="0" workbookViewId="0" topLeftCell="A40">
      <selection activeCell="C33" sqref="C33:F33"/>
    </sheetView>
  </sheetViews>
  <sheetFormatPr defaultColWidth="9.00390625" defaultRowHeight="12.75"/>
  <cols>
    <col min="1" max="1" width="4.00390625" style="7" customWidth="1"/>
    <col min="2" max="2" width="10.00390625" style="7" customWidth="1"/>
    <col min="3" max="3" width="32.75390625" style="7" customWidth="1"/>
    <col min="4" max="4" width="16.75390625" style="7" customWidth="1"/>
    <col min="5" max="5" width="27.75390625" style="7" customWidth="1"/>
    <col min="6" max="6" width="19.625" style="7" customWidth="1"/>
  </cols>
  <sheetData>
    <row r="1" spans="1:6" ht="12.75">
      <c r="A1" s="53"/>
      <c r="B1" s="54"/>
      <c r="C1" s="54" t="s">
        <v>47</v>
      </c>
      <c r="D1" s="55"/>
      <c r="E1" s="56"/>
      <c r="F1" s="56"/>
    </row>
    <row r="2" spans="1:6" ht="12.75">
      <c r="A2" s="53"/>
      <c r="B2" s="54"/>
      <c r="C2" s="54" t="s">
        <v>46</v>
      </c>
      <c r="D2" s="57"/>
      <c r="E2" s="58"/>
      <c r="F2" s="59" t="s">
        <v>127</v>
      </c>
    </row>
    <row r="3" spans="1:6" s="5" customFormat="1" ht="12">
      <c r="A3" s="60"/>
      <c r="B3" s="61"/>
      <c r="C3" s="62"/>
      <c r="D3" s="63" t="s">
        <v>4</v>
      </c>
      <c r="E3" s="62"/>
      <c r="F3" s="64" t="s">
        <v>8</v>
      </c>
    </row>
    <row r="4" spans="1:6" ht="10.5" customHeight="1">
      <c r="A4" s="53"/>
      <c r="B4" s="53"/>
      <c r="C4" s="53"/>
      <c r="D4" s="53"/>
      <c r="E4" s="53"/>
      <c r="F4" s="53"/>
    </row>
    <row r="5" spans="1:6" ht="14.25">
      <c r="A5" s="462" t="s">
        <v>10</v>
      </c>
      <c r="B5" s="462"/>
      <c r="C5" s="462"/>
      <c r="D5" s="463" t="s">
        <v>172</v>
      </c>
      <c r="E5" s="463"/>
      <c r="F5" s="463"/>
    </row>
    <row r="6" spans="1:6" ht="12" customHeight="1">
      <c r="A6" s="65"/>
      <c r="B6" s="66"/>
      <c r="C6" s="67"/>
      <c r="D6" s="464" t="s">
        <v>7</v>
      </c>
      <c r="E6" s="464"/>
      <c r="F6" s="464"/>
    </row>
    <row r="7" spans="1:6" ht="6.75" customHeight="1">
      <c r="A7" s="68"/>
      <c r="B7" s="68"/>
      <c r="C7" s="68"/>
      <c r="D7" s="68"/>
      <c r="E7" s="68"/>
      <c r="F7" s="53"/>
    </row>
    <row r="8" spans="1:6" ht="15.75">
      <c r="A8" s="469" t="s">
        <v>9</v>
      </c>
      <c r="B8" s="469"/>
      <c r="C8" s="469"/>
      <c r="D8" s="469"/>
      <c r="E8" s="69"/>
      <c r="F8" s="70">
        <v>340</v>
      </c>
    </row>
    <row r="9" spans="1:6" ht="11.25" customHeight="1">
      <c r="A9" s="466" t="s">
        <v>168</v>
      </c>
      <c r="B9" s="467"/>
      <c r="C9" s="467"/>
      <c r="D9" s="468"/>
      <c r="E9" s="56"/>
      <c r="F9" s="53"/>
    </row>
    <row r="10" spans="1:6" ht="12.75">
      <c r="A10" s="464" t="s">
        <v>19</v>
      </c>
      <c r="B10" s="464"/>
      <c r="C10" s="464"/>
      <c r="D10" s="464"/>
      <c r="E10" s="470"/>
      <c r="F10" s="470"/>
    </row>
    <row r="11" spans="1:6" ht="12.75">
      <c r="A11" s="71"/>
      <c r="B11" s="71"/>
      <c r="C11" s="71"/>
      <c r="D11" s="437"/>
      <c r="E11" s="72" t="s">
        <v>41</v>
      </c>
      <c r="F11" s="81">
        <v>1000</v>
      </c>
    </row>
    <row r="12" spans="1:6" ht="12.75">
      <c r="A12" s="71"/>
      <c r="B12" s="71"/>
      <c r="C12" s="71"/>
      <c r="D12" s="437"/>
      <c r="E12" s="72" t="s">
        <v>40</v>
      </c>
      <c r="F12" s="81">
        <v>13000</v>
      </c>
    </row>
    <row r="13" spans="1:6" ht="12.75">
      <c r="A13" s="71"/>
      <c r="B13" s="71"/>
      <c r="C13" s="71"/>
      <c r="D13" s="438"/>
      <c r="E13" s="72">
        <v>340</v>
      </c>
      <c r="F13" s="82">
        <f>SUM(F11:F12)</f>
        <v>14000</v>
      </c>
    </row>
    <row r="14" spans="1:6" ht="12.75">
      <c r="A14" s="56"/>
      <c r="B14" s="56"/>
      <c r="C14" s="56"/>
      <c r="D14" s="57"/>
      <c r="E14" s="76"/>
      <c r="F14" s="83" t="s">
        <v>0</v>
      </c>
    </row>
    <row r="15" spans="1:6" s="3" customFormat="1" ht="36.75" customHeight="1">
      <c r="A15" s="73" t="s">
        <v>5</v>
      </c>
      <c r="B15" s="143" t="s">
        <v>214</v>
      </c>
      <c r="C15" s="397" t="s">
        <v>208</v>
      </c>
      <c r="D15" s="398"/>
      <c r="E15" s="398"/>
      <c r="F15" s="399"/>
    </row>
    <row r="16" spans="1:6" s="124" customFormat="1" ht="10.5" customHeight="1">
      <c r="A16" s="74" t="s">
        <v>1</v>
      </c>
      <c r="B16" s="79" t="s">
        <v>2</v>
      </c>
      <c r="C16" s="474">
        <v>3</v>
      </c>
      <c r="D16" s="475"/>
      <c r="E16" s="475"/>
      <c r="F16" s="476"/>
    </row>
    <row r="17" spans="1:6" ht="25.5" customHeight="1">
      <c r="A17" s="75"/>
      <c r="B17" s="133">
        <v>302</v>
      </c>
      <c r="C17" s="503" t="s">
        <v>14</v>
      </c>
      <c r="D17" s="504"/>
      <c r="E17" s="504"/>
      <c r="F17" s="505"/>
    </row>
    <row r="18" spans="1:6" ht="15" customHeight="1">
      <c r="A18" s="126"/>
      <c r="B18" s="453">
        <v>305</v>
      </c>
      <c r="C18" s="403" t="s">
        <v>17</v>
      </c>
      <c r="D18" s="404"/>
      <c r="E18" s="404"/>
      <c r="F18" s="405"/>
    </row>
    <row r="19" spans="1:6" ht="15" customHeight="1">
      <c r="A19" s="126"/>
      <c r="B19" s="453"/>
      <c r="C19" s="403" t="s">
        <v>133</v>
      </c>
      <c r="D19" s="404"/>
      <c r="E19" s="404"/>
      <c r="F19" s="405"/>
    </row>
    <row r="20" spans="1:6" ht="11.25" customHeight="1">
      <c r="A20" s="126"/>
      <c r="B20" s="453"/>
      <c r="C20" s="446" t="s">
        <v>134</v>
      </c>
      <c r="D20" s="447"/>
      <c r="E20" s="447"/>
      <c r="F20" s="448"/>
    </row>
    <row r="21" spans="1:6" ht="12.75" customHeight="1">
      <c r="A21" s="126"/>
      <c r="B21" s="453"/>
      <c r="C21" s="446" t="s">
        <v>135</v>
      </c>
      <c r="D21" s="447"/>
      <c r="E21" s="447"/>
      <c r="F21" s="448"/>
    </row>
    <row r="22" spans="1:6" ht="12.75" customHeight="1">
      <c r="A22" s="126"/>
      <c r="B22" s="453"/>
      <c r="C22" s="446" t="s">
        <v>136</v>
      </c>
      <c r="D22" s="447"/>
      <c r="E22" s="447"/>
      <c r="F22" s="448"/>
    </row>
    <row r="23" spans="1:6" ht="12" customHeight="1">
      <c r="A23" s="126"/>
      <c r="B23" s="453"/>
      <c r="C23" s="446" t="s">
        <v>137</v>
      </c>
      <c r="D23" s="447"/>
      <c r="E23" s="447"/>
      <c r="F23" s="448"/>
    </row>
    <row r="24" spans="1:6" ht="12.75" customHeight="1">
      <c r="A24" s="126"/>
      <c r="B24" s="453"/>
      <c r="C24" s="446" t="s">
        <v>138</v>
      </c>
      <c r="D24" s="447"/>
      <c r="E24" s="447"/>
      <c r="F24" s="448"/>
    </row>
    <row r="25" spans="1:6" ht="27" customHeight="1">
      <c r="A25" s="126"/>
      <c r="B25" s="453"/>
      <c r="C25" s="446" t="s">
        <v>139</v>
      </c>
      <c r="D25" s="447"/>
      <c r="E25" s="447"/>
      <c r="F25" s="448"/>
    </row>
    <row r="26" spans="1:6" ht="21" customHeight="1">
      <c r="A26" s="126"/>
      <c r="B26" s="453"/>
      <c r="C26" s="446" t="s">
        <v>140</v>
      </c>
      <c r="D26" s="447"/>
      <c r="E26" s="447"/>
      <c r="F26" s="448"/>
    </row>
    <row r="27" spans="1:6" ht="14.25">
      <c r="A27" s="126"/>
      <c r="B27" s="453"/>
      <c r="C27" s="500" t="s">
        <v>141</v>
      </c>
      <c r="D27" s="501"/>
      <c r="E27" s="501"/>
      <c r="F27" s="502"/>
    </row>
    <row r="28" spans="1:6" ht="27" customHeight="1">
      <c r="A28" s="126"/>
      <c r="B28" s="453"/>
      <c r="C28" s="497" t="s">
        <v>152</v>
      </c>
      <c r="D28" s="498"/>
      <c r="E28" s="498"/>
      <c r="F28" s="499"/>
    </row>
    <row r="29" spans="1:6" ht="18.75" customHeight="1">
      <c r="A29" s="126"/>
      <c r="B29" s="453"/>
      <c r="C29" s="497" t="s">
        <v>151</v>
      </c>
      <c r="D29" s="498"/>
      <c r="E29" s="498"/>
      <c r="F29" s="499"/>
    </row>
    <row r="30" spans="1:6" ht="15" customHeight="1">
      <c r="A30" s="126"/>
      <c r="B30" s="453"/>
      <c r="C30" s="446" t="s">
        <v>142</v>
      </c>
      <c r="D30" s="447"/>
      <c r="E30" s="447"/>
      <c r="F30" s="448"/>
    </row>
    <row r="31" spans="1:6" ht="15.75" customHeight="1">
      <c r="A31" s="126"/>
      <c r="B31" s="453"/>
      <c r="C31" s="500" t="s">
        <v>150</v>
      </c>
      <c r="D31" s="501"/>
      <c r="E31" s="501"/>
      <c r="F31" s="502"/>
    </row>
    <row r="32" spans="1:6" ht="38.25" customHeight="1">
      <c r="A32" s="126"/>
      <c r="B32" s="453"/>
      <c r="C32" s="446" t="s">
        <v>299</v>
      </c>
      <c r="D32" s="447"/>
      <c r="E32" s="447"/>
      <c r="F32" s="448"/>
    </row>
    <row r="33" spans="1:6" ht="14.25" customHeight="1">
      <c r="A33" s="126"/>
      <c r="B33" s="453"/>
      <c r="C33" s="500" t="s">
        <v>181</v>
      </c>
      <c r="D33" s="501"/>
      <c r="E33" s="501"/>
      <c r="F33" s="502"/>
    </row>
    <row r="34" spans="1:6" ht="32.25" customHeight="1">
      <c r="A34" s="126"/>
      <c r="B34" s="453"/>
      <c r="C34" s="446" t="s">
        <v>182</v>
      </c>
      <c r="D34" s="447"/>
      <c r="E34" s="447"/>
      <c r="F34" s="448"/>
    </row>
    <row r="35" spans="1:6" ht="14.25" customHeight="1">
      <c r="A35" s="126"/>
      <c r="B35" s="453"/>
      <c r="C35" s="422" t="s">
        <v>143</v>
      </c>
      <c r="D35" s="423"/>
      <c r="E35" s="423"/>
      <c r="F35" s="424"/>
    </row>
    <row r="36" spans="1:6" ht="14.25" customHeight="1">
      <c r="A36" s="126"/>
      <c r="B36" s="453"/>
      <c r="C36" s="422" t="s">
        <v>144</v>
      </c>
      <c r="D36" s="423"/>
      <c r="E36" s="423"/>
      <c r="F36" s="424"/>
    </row>
    <row r="37" spans="1:6" ht="14.25" customHeight="1">
      <c r="A37" s="126"/>
      <c r="B37" s="453"/>
      <c r="C37" s="422" t="s">
        <v>145</v>
      </c>
      <c r="D37" s="423"/>
      <c r="E37" s="423"/>
      <c r="F37" s="424"/>
    </row>
    <row r="38" spans="1:6" ht="25.5" customHeight="1">
      <c r="A38" s="126"/>
      <c r="B38" s="453"/>
      <c r="C38" s="494" t="s">
        <v>146</v>
      </c>
      <c r="D38" s="495"/>
      <c r="E38" s="495"/>
      <c r="F38" s="496"/>
    </row>
    <row r="39" spans="1:6" ht="15.75" customHeight="1">
      <c r="A39" s="126"/>
      <c r="B39" s="453"/>
      <c r="C39" s="494" t="s">
        <v>157</v>
      </c>
      <c r="D39" s="495"/>
      <c r="E39" s="495"/>
      <c r="F39" s="496"/>
    </row>
    <row r="40" spans="1:6" ht="15.75" customHeight="1">
      <c r="A40" s="126"/>
      <c r="B40" s="453"/>
      <c r="C40" s="494" t="s">
        <v>206</v>
      </c>
      <c r="D40" s="495"/>
      <c r="E40" s="495"/>
      <c r="F40" s="496"/>
    </row>
    <row r="41" spans="1:6" ht="15.75" customHeight="1">
      <c r="A41" s="126"/>
      <c r="B41" s="453"/>
      <c r="C41" s="494" t="s">
        <v>201</v>
      </c>
      <c r="D41" s="495"/>
      <c r="E41" s="495"/>
      <c r="F41" s="496"/>
    </row>
    <row r="42" spans="1:6" ht="14.25" customHeight="1">
      <c r="A42" s="506" t="s">
        <v>22</v>
      </c>
      <c r="B42" s="507"/>
      <c r="C42" s="507"/>
      <c r="D42" s="507"/>
      <c r="E42" s="508"/>
      <c r="F42" s="77"/>
    </row>
    <row r="43" spans="1:6" ht="18.75" customHeight="1">
      <c r="A43" s="125"/>
      <c r="B43" s="138"/>
      <c r="C43" s="449"/>
      <c r="D43" s="449"/>
      <c r="E43" s="449"/>
      <c r="F43" s="139"/>
    </row>
    <row r="44" spans="1:6" ht="14.25">
      <c r="A44" s="125"/>
      <c r="B44" s="113"/>
      <c r="C44" s="421"/>
      <c r="D44" s="421"/>
      <c r="E44" s="421"/>
      <c r="F44" s="131"/>
    </row>
    <row r="45" spans="1:6" ht="14.25">
      <c r="A45" s="75"/>
      <c r="B45" s="113"/>
      <c r="C45" s="421"/>
      <c r="D45" s="421"/>
      <c r="E45" s="421"/>
      <c r="F45" s="131"/>
    </row>
    <row r="46" spans="1:6" ht="15" customHeight="1">
      <c r="A46" s="125"/>
      <c r="B46" s="153"/>
      <c r="C46" s="350"/>
      <c r="D46" s="351"/>
      <c r="E46" s="352"/>
      <c r="F46" s="148"/>
    </row>
    <row r="47" spans="1:6" ht="12.75">
      <c r="A47" s="409" t="s">
        <v>23</v>
      </c>
      <c r="B47" s="410"/>
      <c r="C47" s="410"/>
      <c r="D47" s="411"/>
      <c r="E47" s="72"/>
      <c r="F47" s="81"/>
    </row>
    <row r="48" spans="1:6" ht="12.75">
      <c r="A48" s="412"/>
      <c r="B48" s="413"/>
      <c r="C48" s="413"/>
      <c r="D48" s="414"/>
      <c r="E48" s="72"/>
      <c r="F48" s="81"/>
    </row>
    <row r="49" spans="1:6" ht="14.25" customHeight="1">
      <c r="A49" s="412"/>
      <c r="B49" s="413"/>
      <c r="C49" s="413"/>
      <c r="D49" s="414"/>
      <c r="E49" s="72"/>
      <c r="F49" s="81"/>
    </row>
    <row r="50" spans="1:6" ht="14.25" customHeight="1">
      <c r="A50" s="412"/>
      <c r="B50" s="413"/>
      <c r="C50" s="413"/>
      <c r="D50" s="414"/>
      <c r="E50" s="72" t="s">
        <v>41</v>
      </c>
      <c r="F50" s="81"/>
    </row>
    <row r="51" spans="1:6" ht="14.25" customHeight="1">
      <c r="A51" s="412"/>
      <c r="B51" s="413"/>
      <c r="C51" s="413"/>
      <c r="D51" s="414"/>
      <c r="E51" s="72" t="s">
        <v>40</v>
      </c>
      <c r="F51" s="81"/>
    </row>
    <row r="52" spans="1:6" ht="12.75">
      <c r="A52" s="415"/>
      <c r="B52" s="416"/>
      <c r="C52" s="416"/>
      <c r="D52" s="417"/>
      <c r="E52" s="72">
        <v>340</v>
      </c>
      <c r="F52" s="82"/>
    </row>
    <row r="53" spans="1:6" ht="39" customHeight="1">
      <c r="A53" s="481" t="s">
        <v>188</v>
      </c>
      <c r="B53" s="481"/>
      <c r="C53" s="481"/>
      <c r="D53" s="481"/>
      <c r="E53" s="481"/>
      <c r="F53" s="481"/>
    </row>
    <row r="54" spans="1:6" ht="12.75">
      <c r="A54" s="13" t="s">
        <v>6</v>
      </c>
      <c r="B54" s="13"/>
      <c r="C54" s="51"/>
      <c r="D54" s="27"/>
      <c r="E54" s="25"/>
      <c r="F54" s="47" t="s">
        <v>48</v>
      </c>
    </row>
    <row r="55" spans="1:14" ht="12.75">
      <c r="A55" s="14"/>
      <c r="B55" s="14"/>
      <c r="C55" s="52"/>
      <c r="D55" s="43" t="s">
        <v>4</v>
      </c>
      <c r="E55" s="49"/>
      <c r="F55" s="172" t="s">
        <v>91</v>
      </c>
      <c r="G55" s="1"/>
      <c r="H55" s="1"/>
      <c r="I55" s="1"/>
      <c r="J55" s="1"/>
      <c r="K55" s="1"/>
      <c r="L55" s="1"/>
      <c r="M55" s="1"/>
      <c r="N55" s="1"/>
    </row>
    <row r="56" spans="1:6" ht="12.75">
      <c r="A56" s="14"/>
      <c r="B56" s="14"/>
      <c r="C56" s="52"/>
      <c r="D56" s="43"/>
      <c r="E56" s="40"/>
      <c r="F56" s="43"/>
    </row>
    <row r="57" spans="1:6" ht="12.75">
      <c r="A57" s="13" t="s">
        <v>225</v>
      </c>
      <c r="B57" s="13"/>
      <c r="C57" s="41" t="s">
        <v>255</v>
      </c>
      <c r="D57" s="42"/>
      <c r="E57" s="25"/>
      <c r="F57" s="47" t="s">
        <v>224</v>
      </c>
    </row>
    <row r="58" spans="1:6" ht="12.75">
      <c r="A58" s="14"/>
      <c r="B58" s="15"/>
      <c r="C58" s="52" t="s">
        <v>222</v>
      </c>
      <c r="D58" s="43" t="s">
        <v>4</v>
      </c>
      <c r="E58" s="50"/>
      <c r="F58" s="172" t="s">
        <v>91</v>
      </c>
    </row>
    <row r="59" spans="1:6" ht="12.75">
      <c r="A59" s="56"/>
      <c r="B59" s="56"/>
      <c r="C59" s="56"/>
      <c r="D59" s="56"/>
      <c r="E59" s="53"/>
      <c r="F59" s="53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</sheetData>
  <sheetProtection/>
  <mergeCells count="43">
    <mergeCell ref="C27:F27"/>
    <mergeCell ref="C28:F28"/>
    <mergeCell ref="C20:F20"/>
    <mergeCell ref="C21:F21"/>
    <mergeCell ref="C25:F25"/>
    <mergeCell ref="C26:F26"/>
    <mergeCell ref="C22:F22"/>
    <mergeCell ref="C23:F23"/>
    <mergeCell ref="C24:F24"/>
    <mergeCell ref="A5:C5"/>
    <mergeCell ref="D5:F5"/>
    <mergeCell ref="D6:F6"/>
    <mergeCell ref="A8:D8"/>
    <mergeCell ref="A53:F53"/>
    <mergeCell ref="A42:E42"/>
    <mergeCell ref="C43:E43"/>
    <mergeCell ref="C44:E44"/>
    <mergeCell ref="A47:D52"/>
    <mergeCell ref="C46:E46"/>
    <mergeCell ref="C45:E45"/>
    <mergeCell ref="A9:D9"/>
    <mergeCell ref="A10:D10"/>
    <mergeCell ref="E10:F10"/>
    <mergeCell ref="D11:D13"/>
    <mergeCell ref="C15:F15"/>
    <mergeCell ref="C16:F16"/>
    <mergeCell ref="B18:B41"/>
    <mergeCell ref="C17:F17"/>
    <mergeCell ref="C18:F18"/>
    <mergeCell ref="C19:F19"/>
    <mergeCell ref="C37:F37"/>
    <mergeCell ref="C40:F40"/>
    <mergeCell ref="C41:F41"/>
    <mergeCell ref="C39:F39"/>
    <mergeCell ref="C38:F38"/>
    <mergeCell ref="C29:F29"/>
    <mergeCell ref="C30:F30"/>
    <mergeCell ref="C31:F31"/>
    <mergeCell ref="C32:F32"/>
    <mergeCell ref="C33:F33"/>
    <mergeCell ref="C34:F34"/>
    <mergeCell ref="C35:F35"/>
    <mergeCell ref="C36:F36"/>
  </mergeCells>
  <dataValidations count="3">
    <dataValidation type="list" allowBlank="1" showInputMessage="1" showErrorMessage="1" sqref="A54">
      <formula1>Должность</formula1>
    </dataValidation>
    <dataValidation type="list" allowBlank="1" showInputMessage="1" showErrorMessage="1" sqref="D54:F54 E57:F57 E2:F2">
      <formula1>ФИО</formula1>
    </dataValidation>
    <dataValidation type="list" allowBlank="1" showInputMessage="1" showErrorMessage="1" sqref="D5:F5">
      <formula1>Учреждение</formula1>
    </dataValidation>
  </dataValidation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ht="12.75">
      <c r="A1" t="s">
        <v>6</v>
      </c>
    </row>
    <row r="2" ht="12.75">
      <c r="A2" t="s">
        <v>52</v>
      </c>
    </row>
    <row r="3" ht="12.75">
      <c r="A3" t="s">
        <v>92</v>
      </c>
    </row>
    <row r="4" ht="12.75">
      <c r="A4" t="s">
        <v>217</v>
      </c>
    </row>
    <row r="7" ht="12.75">
      <c r="A7" t="s">
        <v>48</v>
      </c>
    </row>
    <row r="8" ht="12.75">
      <c r="A8" t="s">
        <v>53</v>
      </c>
    </row>
    <row r="9" ht="12.75">
      <c r="A9" t="s">
        <v>127</v>
      </c>
    </row>
    <row r="10" ht="12.75">
      <c r="A10" t="s">
        <v>224</v>
      </c>
    </row>
    <row r="11" ht="12.75">
      <c r="A11" t="s">
        <v>49</v>
      </c>
    </row>
    <row r="12" ht="12.75">
      <c r="A12" t="s">
        <v>50</v>
      </c>
    </row>
    <row r="13" ht="12.75">
      <c r="A13" t="s">
        <v>51</v>
      </c>
    </row>
    <row r="16" ht="12.75">
      <c r="A16" t="s">
        <v>54</v>
      </c>
    </row>
    <row r="17" ht="12.75">
      <c r="A17" t="s">
        <v>55</v>
      </c>
    </row>
    <row r="18" ht="12.75">
      <c r="A18" t="s">
        <v>56</v>
      </c>
    </row>
    <row r="19" ht="12.75">
      <c r="A19" t="s">
        <v>57</v>
      </c>
    </row>
    <row r="20" ht="12.75">
      <c r="A20" t="s">
        <v>158</v>
      </c>
    </row>
    <row r="21" ht="12.75">
      <c r="A21" t="s">
        <v>172</v>
      </c>
    </row>
    <row r="22" ht="12.75">
      <c r="A22" t="s">
        <v>159</v>
      </c>
    </row>
    <row r="23" ht="12.75">
      <c r="A23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K2" sqref="K2"/>
    </sheetView>
  </sheetViews>
  <sheetFormatPr defaultColWidth="9.00390625" defaultRowHeight="12.75"/>
  <cols>
    <col min="6" max="6" width="11.00390625" style="0" customWidth="1"/>
    <col min="7" max="7" width="10.75390625" style="0" customWidth="1"/>
  </cols>
  <sheetData>
    <row r="1" spans="1:10" ht="16.5" customHeight="1">
      <c r="A1" s="509" t="s">
        <v>71</v>
      </c>
      <c r="B1" s="511">
        <v>910</v>
      </c>
      <c r="C1" s="511">
        <v>904</v>
      </c>
      <c r="D1" s="511">
        <v>951</v>
      </c>
      <c r="E1" s="511">
        <v>924</v>
      </c>
      <c r="F1" s="511">
        <v>944</v>
      </c>
      <c r="G1" s="511">
        <v>944</v>
      </c>
      <c r="H1" s="1"/>
      <c r="I1" s="1"/>
      <c r="J1" s="1"/>
    </row>
    <row r="2" spans="1:10" ht="43.5" customHeight="1">
      <c r="A2" s="510"/>
      <c r="B2" s="510"/>
      <c r="C2" s="510"/>
      <c r="D2" s="510"/>
      <c r="E2" s="510"/>
      <c r="F2" s="512"/>
      <c r="G2" s="512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509" t="s">
        <v>71</v>
      </c>
      <c r="B4" s="511">
        <v>910</v>
      </c>
      <c r="C4" s="511">
        <v>904</v>
      </c>
      <c r="D4" s="511">
        <v>951</v>
      </c>
      <c r="E4" s="511">
        <v>924</v>
      </c>
      <c r="F4" s="511">
        <v>944</v>
      </c>
      <c r="G4" s="511">
        <v>944</v>
      </c>
      <c r="H4" s="1"/>
      <c r="I4" s="1"/>
      <c r="J4" s="1"/>
    </row>
    <row r="5" spans="1:10" ht="37.5" customHeight="1">
      <c r="A5" s="510"/>
      <c r="B5" s="510"/>
      <c r="C5" s="510"/>
      <c r="D5" s="510"/>
      <c r="E5" s="510"/>
      <c r="F5" s="512"/>
      <c r="G5" s="512"/>
      <c r="H5" s="1"/>
      <c r="I5" s="1"/>
      <c r="J5" s="1"/>
    </row>
    <row r="6" spans="1:10" ht="12.75">
      <c r="A6" s="509" t="s">
        <v>71</v>
      </c>
      <c r="B6" s="511">
        <v>910</v>
      </c>
      <c r="C6" s="511">
        <v>904</v>
      </c>
      <c r="D6" s="511">
        <v>951</v>
      </c>
      <c r="E6" s="511">
        <v>924</v>
      </c>
      <c r="F6" s="511">
        <v>944</v>
      </c>
      <c r="G6" s="511">
        <v>944</v>
      </c>
      <c r="H6" s="1"/>
      <c r="I6" s="1"/>
      <c r="J6" s="1"/>
    </row>
    <row r="7" spans="1:10" ht="42" customHeight="1">
      <c r="A7" s="510"/>
      <c r="B7" s="510"/>
      <c r="C7" s="510"/>
      <c r="D7" s="510"/>
      <c r="E7" s="510"/>
      <c r="F7" s="512"/>
      <c r="G7" s="512"/>
      <c r="H7" s="1"/>
      <c r="I7" s="1"/>
      <c r="J7" s="1"/>
    </row>
    <row r="8" spans="1:10" ht="12.75">
      <c r="A8" s="509" t="s">
        <v>71</v>
      </c>
      <c r="B8" s="511">
        <v>910</v>
      </c>
      <c r="C8" s="511">
        <v>904</v>
      </c>
      <c r="D8" s="511">
        <v>951</v>
      </c>
      <c r="E8" s="511">
        <v>924</v>
      </c>
      <c r="F8" s="511">
        <v>944</v>
      </c>
      <c r="G8" s="511">
        <v>944</v>
      </c>
      <c r="H8" s="1"/>
      <c r="I8" s="1"/>
      <c r="J8" s="1"/>
    </row>
    <row r="9" spans="1:10" ht="47.25" customHeight="1">
      <c r="A9" s="510"/>
      <c r="B9" s="510"/>
      <c r="C9" s="510"/>
      <c r="D9" s="510"/>
      <c r="E9" s="510"/>
      <c r="F9" s="512"/>
      <c r="G9" s="512"/>
      <c r="H9" s="1"/>
      <c r="I9" s="1"/>
      <c r="J9" s="1"/>
    </row>
    <row r="10" spans="1:10" ht="12.75">
      <c r="A10" s="509" t="s">
        <v>71</v>
      </c>
      <c r="B10" s="511">
        <v>910</v>
      </c>
      <c r="C10" s="511">
        <v>904</v>
      </c>
      <c r="D10" s="511">
        <v>951</v>
      </c>
      <c r="E10" s="511">
        <v>924</v>
      </c>
      <c r="F10" s="511">
        <v>944</v>
      </c>
      <c r="G10" s="511">
        <v>944</v>
      </c>
      <c r="H10" s="1"/>
      <c r="I10" s="1"/>
      <c r="J10" s="1"/>
    </row>
    <row r="11" spans="1:10" ht="55.5" customHeight="1">
      <c r="A11" s="510"/>
      <c r="B11" s="510"/>
      <c r="C11" s="510"/>
      <c r="D11" s="510"/>
      <c r="E11" s="510"/>
      <c r="F11" s="512"/>
      <c r="G11" s="512"/>
      <c r="H11" s="1"/>
      <c r="I11" s="1"/>
      <c r="J11" s="1"/>
    </row>
    <row r="12" spans="1:7" ht="12.75">
      <c r="A12" s="509" t="s">
        <v>71</v>
      </c>
      <c r="B12" s="511">
        <v>910</v>
      </c>
      <c r="C12" s="511">
        <v>904</v>
      </c>
      <c r="D12" s="511">
        <v>951</v>
      </c>
      <c r="E12" s="511">
        <v>924</v>
      </c>
      <c r="F12" s="511">
        <v>944</v>
      </c>
      <c r="G12" s="511">
        <v>944</v>
      </c>
    </row>
    <row r="13" spans="1:7" ht="42" customHeight="1">
      <c r="A13" s="510"/>
      <c r="B13" s="510"/>
      <c r="C13" s="510"/>
      <c r="D13" s="510"/>
      <c r="E13" s="510"/>
      <c r="F13" s="512"/>
      <c r="G13" s="512"/>
    </row>
    <row r="14" spans="1:7" ht="12.75">
      <c r="A14" s="509" t="s">
        <v>71</v>
      </c>
      <c r="B14" s="511">
        <v>910</v>
      </c>
      <c r="C14" s="511">
        <v>904</v>
      </c>
      <c r="D14" s="511">
        <v>951</v>
      </c>
      <c r="E14" s="511">
        <v>924</v>
      </c>
      <c r="F14" s="511">
        <v>944</v>
      </c>
      <c r="G14" s="511">
        <v>944</v>
      </c>
    </row>
    <row r="15" spans="1:7" ht="37.5" customHeight="1">
      <c r="A15" s="510"/>
      <c r="B15" s="510"/>
      <c r="C15" s="510"/>
      <c r="D15" s="510"/>
      <c r="E15" s="510"/>
      <c r="F15" s="512"/>
      <c r="G15" s="512"/>
    </row>
    <row r="16" spans="1:7" ht="12.75">
      <c r="A16" s="509" t="s">
        <v>71</v>
      </c>
      <c r="B16" s="511">
        <v>910</v>
      </c>
      <c r="C16" s="511">
        <v>904</v>
      </c>
      <c r="D16" s="511">
        <v>951</v>
      </c>
      <c r="E16" s="511">
        <v>924</v>
      </c>
      <c r="F16" s="511">
        <v>944</v>
      </c>
      <c r="G16" s="511">
        <v>944</v>
      </c>
    </row>
    <row r="17" spans="1:7" ht="37.5" customHeight="1">
      <c r="A17" s="510"/>
      <c r="B17" s="510"/>
      <c r="C17" s="510"/>
      <c r="D17" s="510"/>
      <c r="E17" s="510"/>
      <c r="F17" s="512"/>
      <c r="G17" s="512"/>
    </row>
    <row r="18" spans="1:7" ht="12.75">
      <c r="A18" s="509" t="s">
        <v>71</v>
      </c>
      <c r="B18" s="511">
        <v>910</v>
      </c>
      <c r="C18" s="511">
        <v>904</v>
      </c>
      <c r="D18" s="511">
        <v>951</v>
      </c>
      <c r="E18" s="511">
        <v>924</v>
      </c>
      <c r="F18" s="511">
        <v>944</v>
      </c>
      <c r="G18" s="511">
        <v>944</v>
      </c>
    </row>
    <row r="19" spans="1:7" ht="12.75">
      <c r="A19" s="510"/>
      <c r="B19" s="510"/>
      <c r="C19" s="510"/>
      <c r="D19" s="510"/>
      <c r="E19" s="510"/>
      <c r="F19" s="512"/>
      <c r="G19" s="512"/>
    </row>
    <row r="20" spans="1:7" ht="12.75">
      <c r="A20" s="509" t="s">
        <v>71</v>
      </c>
      <c r="B20" s="511">
        <v>910</v>
      </c>
      <c r="C20" s="511">
        <v>904</v>
      </c>
      <c r="D20" s="511">
        <v>951</v>
      </c>
      <c r="E20" s="511">
        <v>924</v>
      </c>
      <c r="F20" s="511">
        <v>944</v>
      </c>
      <c r="G20" s="511">
        <v>944</v>
      </c>
    </row>
    <row r="21" spans="1:7" ht="12.75">
      <c r="A21" s="510"/>
      <c r="B21" s="510"/>
      <c r="C21" s="510"/>
      <c r="D21" s="510"/>
      <c r="E21" s="510"/>
      <c r="F21" s="512"/>
      <c r="G21" s="512"/>
    </row>
    <row r="22" spans="1:7" ht="12.75">
      <c r="A22" s="509" t="s">
        <v>71</v>
      </c>
      <c r="B22" s="511">
        <v>910</v>
      </c>
      <c r="C22" s="511">
        <v>904</v>
      </c>
      <c r="D22" s="511">
        <v>951</v>
      </c>
      <c r="E22" s="511">
        <v>924</v>
      </c>
      <c r="F22" s="511">
        <v>944</v>
      </c>
      <c r="G22" s="511">
        <v>944</v>
      </c>
    </row>
    <row r="23" spans="1:7" ht="12.75">
      <c r="A23" s="510"/>
      <c r="B23" s="510"/>
      <c r="C23" s="510"/>
      <c r="D23" s="510"/>
      <c r="E23" s="510"/>
      <c r="F23" s="512"/>
      <c r="G23" s="512"/>
    </row>
    <row r="24" spans="1:7" ht="12.75">
      <c r="A24" s="509" t="s">
        <v>71</v>
      </c>
      <c r="B24" s="511">
        <v>910</v>
      </c>
      <c r="C24" s="511">
        <v>904</v>
      </c>
      <c r="D24" s="511">
        <v>951</v>
      </c>
      <c r="E24" s="511">
        <v>924</v>
      </c>
      <c r="F24" s="511">
        <v>944</v>
      </c>
      <c r="G24" s="511">
        <v>944</v>
      </c>
    </row>
    <row r="25" spans="1:7" ht="12.75">
      <c r="A25" s="510"/>
      <c r="B25" s="510"/>
      <c r="C25" s="510"/>
      <c r="D25" s="510"/>
      <c r="E25" s="510"/>
      <c r="F25" s="512"/>
      <c r="G25" s="5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5" zoomScaleSheetLayoutView="75" zoomScalePageLayoutView="0" workbookViewId="0" topLeftCell="A10">
      <selection activeCell="J16" sqref="J16"/>
    </sheetView>
  </sheetViews>
  <sheetFormatPr defaultColWidth="9.00390625" defaultRowHeight="12.75"/>
  <cols>
    <col min="1" max="2" width="13.75390625" style="0" customWidth="1"/>
    <col min="3" max="3" width="2.25390625" style="0" customWidth="1"/>
    <col min="4" max="4" width="29.75390625" style="0" customWidth="1"/>
    <col min="5" max="5" width="4.75390625" style="0" customWidth="1"/>
    <col min="7" max="7" width="15.625" style="0" customWidth="1"/>
    <col min="10" max="10" width="17.375" style="0" bestFit="1" customWidth="1"/>
  </cols>
  <sheetData>
    <row r="1" spans="1:10" ht="18.75" customHeight="1">
      <c r="A1" s="162"/>
      <c r="B1" s="162"/>
      <c r="C1" s="162"/>
      <c r="D1" s="167" t="s">
        <v>249</v>
      </c>
      <c r="E1" s="167"/>
      <c r="F1" s="167"/>
      <c r="G1" s="167"/>
      <c r="H1" s="167"/>
      <c r="I1" s="167"/>
      <c r="J1" s="178"/>
    </row>
    <row r="2" ht="12.75">
      <c r="J2" s="177"/>
    </row>
    <row r="3" spans="1:10" s="92" customFormat="1" ht="12.75">
      <c r="A3" s="266" t="s">
        <v>73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2.75">
      <c r="A4" s="267" t="s">
        <v>74</v>
      </c>
      <c r="B4" s="268"/>
      <c r="C4" s="268"/>
      <c r="D4" s="268"/>
      <c r="E4" s="268"/>
      <c r="F4" s="268"/>
      <c r="G4" s="269"/>
      <c r="H4" s="276" t="s">
        <v>75</v>
      </c>
      <c r="I4" s="277"/>
      <c r="J4" s="278" t="s">
        <v>264</v>
      </c>
    </row>
    <row r="5" spans="1:10" ht="12.75" customHeight="1">
      <c r="A5" s="270"/>
      <c r="B5" s="271"/>
      <c r="C5" s="271"/>
      <c r="D5" s="271"/>
      <c r="E5" s="271"/>
      <c r="F5" s="271"/>
      <c r="G5" s="272"/>
      <c r="H5" s="279" t="s">
        <v>76</v>
      </c>
      <c r="I5" s="279" t="s">
        <v>77</v>
      </c>
      <c r="J5" s="278"/>
    </row>
    <row r="6" spans="1:10" ht="24.75" customHeight="1">
      <c r="A6" s="273"/>
      <c r="B6" s="274"/>
      <c r="C6" s="274"/>
      <c r="D6" s="274"/>
      <c r="E6" s="274"/>
      <c r="F6" s="274"/>
      <c r="G6" s="275"/>
      <c r="H6" s="280"/>
      <c r="I6" s="280"/>
      <c r="J6" s="278"/>
    </row>
    <row r="7" spans="1:10" ht="12.75" customHeight="1">
      <c r="A7" s="281">
        <v>1</v>
      </c>
      <c r="B7" s="282"/>
      <c r="C7" s="282"/>
      <c r="D7" s="282"/>
      <c r="E7" s="282"/>
      <c r="F7" s="282"/>
      <c r="G7" s="283"/>
      <c r="H7" s="179">
        <v>2</v>
      </c>
      <c r="I7" s="179">
        <v>3</v>
      </c>
      <c r="J7" s="179">
        <v>4</v>
      </c>
    </row>
    <row r="8" spans="1:10" ht="15.75" customHeight="1">
      <c r="A8" s="284" t="s">
        <v>78</v>
      </c>
      <c r="B8" s="284"/>
      <c r="C8" s="284"/>
      <c r="D8" s="284"/>
      <c r="E8" s="284"/>
      <c r="F8" s="284"/>
      <c r="G8" s="284"/>
      <c r="H8" s="180">
        <v>1</v>
      </c>
      <c r="I8" s="181">
        <v>200</v>
      </c>
      <c r="J8" s="182">
        <f>J9+J13+J39+J40+J41</f>
        <v>4742900</v>
      </c>
    </row>
    <row r="9" spans="1:10" ht="12.75" customHeight="1">
      <c r="A9" s="288" t="s">
        <v>231</v>
      </c>
      <c r="B9" s="288"/>
      <c r="C9" s="288"/>
      <c r="D9" s="288"/>
      <c r="E9" s="288"/>
      <c r="F9" s="288"/>
      <c r="G9" s="288"/>
      <c r="H9" s="180">
        <v>2</v>
      </c>
      <c r="I9" s="180">
        <v>210</v>
      </c>
      <c r="J9" s="183">
        <f>J10+J11+J12</f>
        <v>3523100</v>
      </c>
    </row>
    <row r="10" spans="1:10" ht="15.75">
      <c r="A10" s="289" t="s">
        <v>79</v>
      </c>
      <c r="B10" s="289"/>
      <c r="C10" s="289"/>
      <c r="D10" s="289"/>
      <c r="E10" s="289"/>
      <c r="F10" s="289"/>
      <c r="G10" s="289"/>
      <c r="H10" s="180">
        <v>3</v>
      </c>
      <c r="I10" s="180">
        <v>211</v>
      </c>
      <c r="J10" s="190">
        <v>2692100</v>
      </c>
    </row>
    <row r="11" spans="1:10" ht="12.75" customHeight="1">
      <c r="A11" s="285" t="s">
        <v>80</v>
      </c>
      <c r="B11" s="286"/>
      <c r="C11" s="286"/>
      <c r="D11" s="286"/>
      <c r="E11" s="286"/>
      <c r="F11" s="286"/>
      <c r="G11" s="287"/>
      <c r="H11" s="180">
        <v>4</v>
      </c>
      <c r="I11" s="180">
        <v>212</v>
      </c>
      <c r="J11" s="190">
        <v>17900</v>
      </c>
    </row>
    <row r="12" spans="1:10" ht="28.5" customHeight="1">
      <c r="A12" s="285" t="s">
        <v>232</v>
      </c>
      <c r="B12" s="286"/>
      <c r="C12" s="286"/>
      <c r="D12" s="286"/>
      <c r="E12" s="286"/>
      <c r="F12" s="286"/>
      <c r="G12" s="287"/>
      <c r="H12" s="180">
        <v>5</v>
      </c>
      <c r="I12" s="180">
        <v>213</v>
      </c>
      <c r="J12" s="190">
        <v>813100</v>
      </c>
    </row>
    <row r="13" spans="1:10" ht="12.75" customHeight="1">
      <c r="A13" s="257" t="s">
        <v>233</v>
      </c>
      <c r="B13" s="258"/>
      <c r="C13" s="258"/>
      <c r="D13" s="258"/>
      <c r="E13" s="258"/>
      <c r="F13" s="258"/>
      <c r="G13" s="259"/>
      <c r="H13" s="180">
        <v>6</v>
      </c>
      <c r="I13" s="180">
        <v>220</v>
      </c>
      <c r="J13" s="183">
        <f>J14+J17+J20+J25+J32</f>
        <v>1181700</v>
      </c>
    </row>
    <row r="14" spans="1:10" ht="12.75" customHeight="1">
      <c r="A14" s="263" t="s">
        <v>81</v>
      </c>
      <c r="B14" s="264"/>
      <c r="C14" s="264"/>
      <c r="D14" s="264"/>
      <c r="E14" s="264"/>
      <c r="F14" s="264"/>
      <c r="G14" s="265"/>
      <c r="H14" s="180">
        <v>7</v>
      </c>
      <c r="I14" s="184">
        <v>221</v>
      </c>
      <c r="J14" s="183">
        <v>23200</v>
      </c>
    </row>
    <row r="15" spans="1:10" ht="12.75" customHeight="1">
      <c r="A15" s="245" t="s">
        <v>83</v>
      </c>
      <c r="B15" s="246"/>
      <c r="C15" s="246"/>
      <c r="D15" s="246"/>
      <c r="E15" s="246"/>
      <c r="F15" s="246"/>
      <c r="G15" s="247"/>
      <c r="H15" s="180">
        <v>8</v>
      </c>
      <c r="I15" s="180" t="s">
        <v>212</v>
      </c>
      <c r="J15" s="190">
        <v>0</v>
      </c>
    </row>
    <row r="16" spans="1:10" ht="12.75" customHeight="1">
      <c r="A16" s="245" t="s">
        <v>234</v>
      </c>
      <c r="B16" s="246"/>
      <c r="C16" s="246"/>
      <c r="D16" s="246"/>
      <c r="E16" s="246"/>
      <c r="F16" s="246"/>
      <c r="G16" s="247"/>
      <c r="H16" s="180">
        <v>9</v>
      </c>
      <c r="I16" s="180" t="s">
        <v>213</v>
      </c>
      <c r="J16" s="190">
        <v>0</v>
      </c>
    </row>
    <row r="17" spans="1:10" ht="12.75" customHeight="1">
      <c r="A17" s="263" t="s">
        <v>82</v>
      </c>
      <c r="B17" s="264"/>
      <c r="C17" s="264"/>
      <c r="D17" s="264"/>
      <c r="E17" s="264"/>
      <c r="F17" s="264"/>
      <c r="G17" s="265"/>
      <c r="H17" s="180">
        <v>10</v>
      </c>
      <c r="I17" s="184">
        <v>222</v>
      </c>
      <c r="J17" s="190">
        <v>0</v>
      </c>
    </row>
    <row r="18" spans="1:10" ht="12.75" customHeight="1">
      <c r="A18" s="245" t="s">
        <v>12</v>
      </c>
      <c r="B18" s="246"/>
      <c r="C18" s="246"/>
      <c r="D18" s="246"/>
      <c r="E18" s="246"/>
      <c r="F18" s="246"/>
      <c r="G18" s="247"/>
      <c r="H18" s="180">
        <v>11</v>
      </c>
      <c r="I18" s="185" t="s">
        <v>176</v>
      </c>
      <c r="J18" s="190">
        <v>0</v>
      </c>
    </row>
    <row r="19" spans="1:10" ht="12.75" customHeight="1">
      <c r="A19" s="245" t="s">
        <v>83</v>
      </c>
      <c r="B19" s="246"/>
      <c r="C19" s="246"/>
      <c r="D19" s="246"/>
      <c r="E19" s="246"/>
      <c r="F19" s="246"/>
      <c r="G19" s="247"/>
      <c r="H19" s="180">
        <v>12</v>
      </c>
      <c r="I19" s="185" t="s">
        <v>21</v>
      </c>
      <c r="J19" s="190">
        <v>0</v>
      </c>
    </row>
    <row r="20" spans="1:10" ht="12.75" customHeight="1">
      <c r="A20" s="222" t="s">
        <v>235</v>
      </c>
      <c r="B20" s="241"/>
      <c r="C20" s="241"/>
      <c r="D20" s="241"/>
      <c r="E20" s="241"/>
      <c r="F20" s="241"/>
      <c r="G20" s="242"/>
      <c r="H20" s="180">
        <v>13</v>
      </c>
      <c r="I20" s="184">
        <v>223</v>
      </c>
      <c r="J20" s="183">
        <f>J21+J22+J23+J24</f>
        <v>1025600</v>
      </c>
    </row>
    <row r="21" spans="1:10" ht="25.5" customHeight="1">
      <c r="A21" s="245" t="s">
        <v>236</v>
      </c>
      <c r="B21" s="246"/>
      <c r="C21" s="246"/>
      <c r="D21" s="246"/>
      <c r="E21" s="246"/>
      <c r="F21" s="246"/>
      <c r="G21" s="247"/>
      <c r="H21" s="180">
        <v>14</v>
      </c>
      <c r="I21" s="185" t="s">
        <v>24</v>
      </c>
      <c r="J21" s="190">
        <v>632600</v>
      </c>
    </row>
    <row r="22" spans="1:10" ht="12.75" customHeight="1">
      <c r="A22" s="245" t="s">
        <v>263</v>
      </c>
      <c r="B22" s="246"/>
      <c r="C22" s="246"/>
      <c r="D22" s="246"/>
      <c r="E22" s="246"/>
      <c r="F22" s="246"/>
      <c r="G22" s="247"/>
      <c r="H22" s="180">
        <v>15</v>
      </c>
      <c r="I22" s="185" t="s">
        <v>25</v>
      </c>
      <c r="J22" s="190">
        <v>206600</v>
      </c>
    </row>
    <row r="23" spans="1:10" ht="24" customHeight="1">
      <c r="A23" s="245" t="s">
        <v>237</v>
      </c>
      <c r="B23" s="246"/>
      <c r="C23" s="246"/>
      <c r="D23" s="246"/>
      <c r="E23" s="246"/>
      <c r="F23" s="246"/>
      <c r="G23" s="247"/>
      <c r="H23" s="180">
        <v>16</v>
      </c>
      <c r="I23" s="185" t="s">
        <v>26</v>
      </c>
      <c r="J23" s="190">
        <v>185200</v>
      </c>
    </row>
    <row r="24" spans="1:10" ht="16.5" customHeight="1">
      <c r="A24" s="245" t="s">
        <v>171</v>
      </c>
      <c r="B24" s="246"/>
      <c r="C24" s="246"/>
      <c r="D24" s="246"/>
      <c r="E24" s="246"/>
      <c r="F24" s="246"/>
      <c r="G24" s="247"/>
      <c r="H24" s="180">
        <v>17</v>
      </c>
      <c r="I24" s="185" t="s">
        <v>169</v>
      </c>
      <c r="J24" s="190">
        <v>1200</v>
      </c>
    </row>
    <row r="25" spans="1:10" ht="12.75" customHeight="1">
      <c r="A25" s="263" t="s">
        <v>238</v>
      </c>
      <c r="B25" s="264"/>
      <c r="C25" s="264"/>
      <c r="D25" s="264"/>
      <c r="E25" s="264"/>
      <c r="F25" s="264"/>
      <c r="G25" s="265"/>
      <c r="H25" s="180">
        <v>18</v>
      </c>
      <c r="I25" s="184">
        <v>225</v>
      </c>
      <c r="J25" s="183">
        <f>J28+J29+J30+J31</f>
        <v>67900</v>
      </c>
    </row>
    <row r="26" spans="1:10" ht="12.75" customHeight="1">
      <c r="A26" s="245" t="s">
        <v>97</v>
      </c>
      <c r="B26" s="246"/>
      <c r="C26" s="246"/>
      <c r="D26" s="246"/>
      <c r="E26" s="246"/>
      <c r="F26" s="246"/>
      <c r="G26" s="247"/>
      <c r="H26" s="180">
        <v>19</v>
      </c>
      <c r="I26" s="185" t="s">
        <v>30</v>
      </c>
      <c r="J26" s="190">
        <v>0</v>
      </c>
    </row>
    <row r="27" spans="1:10" ht="12.75" customHeight="1">
      <c r="A27" s="245" t="s">
        <v>12</v>
      </c>
      <c r="B27" s="246"/>
      <c r="C27" s="246"/>
      <c r="D27" s="246"/>
      <c r="E27" s="246"/>
      <c r="F27" s="246"/>
      <c r="G27" s="247"/>
      <c r="H27" s="180">
        <v>20</v>
      </c>
      <c r="I27" s="185" t="s">
        <v>29</v>
      </c>
      <c r="J27" s="190">
        <v>0</v>
      </c>
    </row>
    <row r="28" spans="1:10" ht="25.5" customHeight="1">
      <c r="A28" s="245" t="s">
        <v>13</v>
      </c>
      <c r="B28" s="246"/>
      <c r="C28" s="246"/>
      <c r="D28" s="246"/>
      <c r="E28" s="246"/>
      <c r="F28" s="246"/>
      <c r="G28" s="247"/>
      <c r="H28" s="180">
        <v>21</v>
      </c>
      <c r="I28" s="185" t="s">
        <v>59</v>
      </c>
      <c r="J28" s="190">
        <v>40300</v>
      </c>
    </row>
    <row r="29" spans="1:10" ht="12.75" customHeight="1">
      <c r="A29" s="245" t="s">
        <v>45</v>
      </c>
      <c r="B29" s="246"/>
      <c r="C29" s="246"/>
      <c r="D29" s="246"/>
      <c r="E29" s="246"/>
      <c r="F29" s="246"/>
      <c r="G29" s="247"/>
      <c r="H29" s="180">
        <v>22</v>
      </c>
      <c r="I29" s="185" t="s">
        <v>28</v>
      </c>
      <c r="J29" s="190">
        <v>11300</v>
      </c>
    </row>
    <row r="30" spans="1:10" ht="27.75" customHeight="1">
      <c r="A30" s="245" t="s">
        <v>199</v>
      </c>
      <c r="B30" s="246"/>
      <c r="C30" s="246"/>
      <c r="D30" s="246"/>
      <c r="E30" s="246"/>
      <c r="F30" s="246"/>
      <c r="G30" s="247"/>
      <c r="H30" s="180">
        <v>23</v>
      </c>
      <c r="I30" s="185" t="s">
        <v>58</v>
      </c>
      <c r="J30" s="190">
        <v>3100</v>
      </c>
    </row>
    <row r="31" spans="1:10" ht="16.5" customHeight="1">
      <c r="A31" s="245" t="s">
        <v>83</v>
      </c>
      <c r="B31" s="246"/>
      <c r="C31" s="246"/>
      <c r="D31" s="246"/>
      <c r="E31" s="246"/>
      <c r="F31" s="246"/>
      <c r="G31" s="247"/>
      <c r="H31" s="180">
        <v>24</v>
      </c>
      <c r="I31" s="185" t="s">
        <v>27</v>
      </c>
      <c r="J31" s="190">
        <v>13200</v>
      </c>
    </row>
    <row r="32" spans="1:10" ht="12.75" customHeight="1">
      <c r="A32" s="260" t="s">
        <v>196</v>
      </c>
      <c r="B32" s="261"/>
      <c r="C32" s="261"/>
      <c r="D32" s="261"/>
      <c r="E32" s="261"/>
      <c r="F32" s="261"/>
      <c r="G32" s="262"/>
      <c r="H32" s="180">
        <v>25</v>
      </c>
      <c r="I32" s="184">
        <v>226</v>
      </c>
      <c r="J32" s="183">
        <f>J36+J37+J38</f>
        <v>65000</v>
      </c>
    </row>
    <row r="33" spans="1:10" ht="12.75" customHeight="1">
      <c r="A33" s="245" t="s">
        <v>97</v>
      </c>
      <c r="B33" s="246"/>
      <c r="C33" s="246"/>
      <c r="D33" s="246"/>
      <c r="E33" s="246"/>
      <c r="F33" s="246"/>
      <c r="G33" s="247"/>
      <c r="H33" s="180">
        <v>26</v>
      </c>
      <c r="I33" s="185" t="s">
        <v>131</v>
      </c>
      <c r="J33" s="190">
        <v>0</v>
      </c>
    </row>
    <row r="34" spans="1:10" ht="12.75" customHeight="1">
      <c r="A34" s="245" t="s">
        <v>12</v>
      </c>
      <c r="B34" s="246"/>
      <c r="C34" s="246"/>
      <c r="D34" s="246"/>
      <c r="E34" s="246"/>
      <c r="F34" s="246"/>
      <c r="G34" s="247"/>
      <c r="H34" s="180">
        <v>27</v>
      </c>
      <c r="I34" s="186" t="s">
        <v>36</v>
      </c>
      <c r="J34" s="190">
        <v>0</v>
      </c>
    </row>
    <row r="35" spans="1:10" ht="12.75" customHeight="1">
      <c r="A35" s="245" t="s">
        <v>13</v>
      </c>
      <c r="B35" s="246"/>
      <c r="C35" s="246"/>
      <c r="D35" s="246"/>
      <c r="E35" s="246"/>
      <c r="F35" s="246"/>
      <c r="G35" s="247"/>
      <c r="H35" s="180">
        <v>28</v>
      </c>
      <c r="I35" s="186" t="s">
        <v>35</v>
      </c>
      <c r="J35" s="190">
        <v>0</v>
      </c>
    </row>
    <row r="36" spans="1:10" ht="12.75" customHeight="1">
      <c r="A36" s="245" t="s">
        <v>45</v>
      </c>
      <c r="B36" s="246"/>
      <c r="C36" s="246"/>
      <c r="D36" s="246"/>
      <c r="E36" s="246"/>
      <c r="F36" s="246"/>
      <c r="G36" s="247"/>
      <c r="H36" s="180">
        <v>29</v>
      </c>
      <c r="I36" s="186" t="s">
        <v>34</v>
      </c>
      <c r="J36" s="190">
        <v>45500</v>
      </c>
    </row>
    <row r="37" spans="1:10" ht="12.75" customHeight="1">
      <c r="A37" s="245" t="s">
        <v>199</v>
      </c>
      <c r="B37" s="246"/>
      <c r="C37" s="246"/>
      <c r="D37" s="246"/>
      <c r="E37" s="246"/>
      <c r="F37" s="246"/>
      <c r="G37" s="247"/>
      <c r="H37" s="180">
        <v>30</v>
      </c>
      <c r="I37" s="186" t="s">
        <v>33</v>
      </c>
      <c r="J37" s="190">
        <v>12100</v>
      </c>
    </row>
    <row r="38" spans="1:10" ht="28.5" customHeight="1">
      <c r="A38" s="245" t="s">
        <v>83</v>
      </c>
      <c r="B38" s="246"/>
      <c r="C38" s="246"/>
      <c r="D38" s="246"/>
      <c r="E38" s="246"/>
      <c r="F38" s="246"/>
      <c r="G38" s="247"/>
      <c r="H38" s="180">
        <v>31</v>
      </c>
      <c r="I38" s="186" t="s">
        <v>32</v>
      </c>
      <c r="J38" s="190">
        <v>7400</v>
      </c>
    </row>
    <row r="39" spans="1:10" ht="12.75" customHeight="1">
      <c r="A39" s="257" t="s">
        <v>84</v>
      </c>
      <c r="B39" s="258"/>
      <c r="C39" s="258"/>
      <c r="D39" s="258"/>
      <c r="E39" s="258"/>
      <c r="F39" s="258"/>
      <c r="G39" s="259"/>
      <c r="H39" s="187">
        <v>32</v>
      </c>
      <c r="I39" s="187">
        <v>260</v>
      </c>
      <c r="J39" s="183">
        <v>0</v>
      </c>
    </row>
    <row r="40" spans="1:10" ht="15" customHeight="1">
      <c r="A40" s="257" t="s">
        <v>85</v>
      </c>
      <c r="B40" s="258"/>
      <c r="C40" s="258"/>
      <c r="D40" s="258"/>
      <c r="E40" s="258"/>
      <c r="F40" s="258"/>
      <c r="G40" s="259"/>
      <c r="H40" s="180">
        <v>33</v>
      </c>
      <c r="I40" s="180">
        <v>262</v>
      </c>
      <c r="J40" s="183">
        <v>0</v>
      </c>
    </row>
    <row r="41" spans="1:10" ht="27" customHeight="1">
      <c r="A41" s="248" t="s">
        <v>86</v>
      </c>
      <c r="B41" s="249"/>
      <c r="C41" s="249"/>
      <c r="D41" s="249"/>
      <c r="E41" s="249"/>
      <c r="F41" s="249"/>
      <c r="G41" s="250"/>
      <c r="H41" s="180">
        <v>34</v>
      </c>
      <c r="I41" s="188">
        <v>290</v>
      </c>
      <c r="J41" s="189">
        <v>38100</v>
      </c>
    </row>
    <row r="42" spans="1:10" ht="16.5">
      <c r="A42" s="251" t="s">
        <v>87</v>
      </c>
      <c r="B42" s="252"/>
      <c r="C42" s="252"/>
      <c r="D42" s="252"/>
      <c r="E42" s="252"/>
      <c r="F42" s="252"/>
      <c r="G42" s="253"/>
      <c r="H42" s="180">
        <v>35</v>
      </c>
      <c r="I42" s="180">
        <v>300</v>
      </c>
      <c r="J42" s="183">
        <f>J43+J48</f>
        <v>14000</v>
      </c>
    </row>
    <row r="43" spans="1:10" ht="12.75" customHeight="1">
      <c r="A43" s="254" t="s">
        <v>88</v>
      </c>
      <c r="B43" s="255"/>
      <c r="C43" s="255"/>
      <c r="D43" s="255"/>
      <c r="E43" s="255"/>
      <c r="F43" s="255"/>
      <c r="G43" s="256"/>
      <c r="H43" s="180">
        <v>36</v>
      </c>
      <c r="I43" s="184">
        <v>310</v>
      </c>
      <c r="J43" s="183">
        <v>0</v>
      </c>
    </row>
    <row r="44" spans="1:10" ht="12.75" customHeight="1">
      <c r="A44" s="245" t="s">
        <v>12</v>
      </c>
      <c r="B44" s="246"/>
      <c r="C44" s="246"/>
      <c r="D44" s="246"/>
      <c r="E44" s="246"/>
      <c r="F44" s="246"/>
      <c r="G44" s="247"/>
      <c r="H44" s="180">
        <v>37</v>
      </c>
      <c r="I44" s="185" t="s">
        <v>197</v>
      </c>
      <c r="J44" s="190">
        <v>0</v>
      </c>
    </row>
    <row r="45" spans="1:10" ht="15.75" customHeight="1">
      <c r="A45" s="245" t="s">
        <v>13</v>
      </c>
      <c r="B45" s="246"/>
      <c r="C45" s="246"/>
      <c r="D45" s="246"/>
      <c r="E45" s="246"/>
      <c r="F45" s="246"/>
      <c r="G45" s="247"/>
      <c r="H45" s="180">
        <v>38</v>
      </c>
      <c r="I45" s="180" t="s">
        <v>39</v>
      </c>
      <c r="J45" s="190">
        <v>0</v>
      </c>
    </row>
    <row r="46" spans="1:10" ht="25.5" customHeight="1">
      <c r="A46" s="245" t="s">
        <v>239</v>
      </c>
      <c r="B46" s="246"/>
      <c r="C46" s="246"/>
      <c r="D46" s="246"/>
      <c r="E46" s="246"/>
      <c r="F46" s="246"/>
      <c r="G46" s="247"/>
      <c r="H46" s="180">
        <v>39</v>
      </c>
      <c r="I46" s="180" t="s">
        <v>161</v>
      </c>
      <c r="J46" s="190">
        <v>0</v>
      </c>
    </row>
    <row r="47" spans="1:10" ht="18.75" customHeight="1">
      <c r="A47" s="245" t="s">
        <v>240</v>
      </c>
      <c r="B47" s="290"/>
      <c r="C47" s="290"/>
      <c r="D47" s="290"/>
      <c r="E47" s="290"/>
      <c r="F47" s="290"/>
      <c r="G47" s="291"/>
      <c r="H47" s="180">
        <v>40</v>
      </c>
      <c r="I47" s="180" t="s">
        <v>38</v>
      </c>
      <c r="J47" s="190">
        <v>0</v>
      </c>
    </row>
    <row r="48" spans="1:10" ht="12.75" customHeight="1">
      <c r="A48" s="254" t="s">
        <v>89</v>
      </c>
      <c r="B48" s="255"/>
      <c r="C48" s="255"/>
      <c r="D48" s="255"/>
      <c r="E48" s="255"/>
      <c r="F48" s="255"/>
      <c r="G48" s="256"/>
      <c r="H48" s="187">
        <v>41</v>
      </c>
      <c r="I48" s="184">
        <v>340</v>
      </c>
      <c r="J48" s="183">
        <f>J52+J54</f>
        <v>14000</v>
      </c>
    </row>
    <row r="49" spans="1:10" ht="15.75">
      <c r="A49" s="245" t="s">
        <v>13</v>
      </c>
      <c r="B49" s="246"/>
      <c r="C49" s="246"/>
      <c r="D49" s="246"/>
      <c r="E49" s="246"/>
      <c r="F49" s="246"/>
      <c r="G49" s="247"/>
      <c r="H49" s="180">
        <v>42</v>
      </c>
      <c r="I49" s="180" t="s">
        <v>42</v>
      </c>
      <c r="J49" s="190">
        <v>0</v>
      </c>
    </row>
    <row r="50" spans="1:10" ht="12.75" customHeight="1">
      <c r="A50" s="245" t="s">
        <v>199</v>
      </c>
      <c r="B50" s="246"/>
      <c r="C50" s="246"/>
      <c r="D50" s="246"/>
      <c r="E50" s="246"/>
      <c r="F50" s="246"/>
      <c r="G50" s="247"/>
      <c r="H50" s="180">
        <v>43</v>
      </c>
      <c r="I50" s="188" t="s">
        <v>132</v>
      </c>
      <c r="J50" s="214">
        <v>0</v>
      </c>
    </row>
    <row r="51" spans="1:10" ht="15.75">
      <c r="A51" s="228" t="s">
        <v>241</v>
      </c>
      <c r="B51" s="229"/>
      <c r="C51" s="229"/>
      <c r="D51" s="229"/>
      <c r="E51" s="229"/>
      <c r="F51" s="229"/>
      <c r="G51" s="223"/>
      <c r="H51" s="180">
        <v>44</v>
      </c>
      <c r="I51" s="180" t="s">
        <v>195</v>
      </c>
      <c r="J51" s="190">
        <v>0</v>
      </c>
    </row>
    <row r="52" spans="1:10" ht="15.75">
      <c r="A52" s="228" t="s">
        <v>250</v>
      </c>
      <c r="B52" s="229"/>
      <c r="C52" s="229"/>
      <c r="D52" s="229"/>
      <c r="E52" s="229"/>
      <c r="F52" s="229"/>
      <c r="G52" s="223"/>
      <c r="H52" s="180">
        <v>45</v>
      </c>
      <c r="I52" s="180" t="s">
        <v>41</v>
      </c>
      <c r="J52" s="190">
        <v>1000</v>
      </c>
    </row>
    <row r="53" spans="1:10" ht="15.75">
      <c r="A53" s="228" t="s">
        <v>15</v>
      </c>
      <c r="B53" s="229"/>
      <c r="C53" s="229"/>
      <c r="D53" s="229"/>
      <c r="E53" s="229"/>
      <c r="F53" s="229"/>
      <c r="G53" s="223"/>
      <c r="H53" s="180">
        <v>46</v>
      </c>
      <c r="I53" s="180" t="s">
        <v>43</v>
      </c>
      <c r="J53" s="190">
        <v>0</v>
      </c>
    </row>
    <row r="54" spans="1:10" ht="15.75">
      <c r="A54" s="245" t="s">
        <v>240</v>
      </c>
      <c r="B54" s="246"/>
      <c r="C54" s="246"/>
      <c r="D54" s="246"/>
      <c r="E54" s="246"/>
      <c r="F54" s="246"/>
      <c r="G54" s="247"/>
      <c r="H54" s="180">
        <v>47</v>
      </c>
      <c r="I54" s="180" t="s">
        <v>40</v>
      </c>
      <c r="J54" s="190">
        <v>13000</v>
      </c>
    </row>
    <row r="55" spans="1:10" ht="19.5">
      <c r="A55" s="222" t="s">
        <v>90</v>
      </c>
      <c r="B55" s="241"/>
      <c r="C55" s="241"/>
      <c r="D55" s="241"/>
      <c r="E55" s="241"/>
      <c r="F55" s="241"/>
      <c r="G55" s="242"/>
      <c r="H55" s="180">
        <v>48</v>
      </c>
      <c r="I55" s="191"/>
      <c r="J55" s="208">
        <f>J8+J42</f>
        <v>4756900</v>
      </c>
    </row>
    <row r="56" spans="3:10" ht="15.75">
      <c r="C56" s="163"/>
      <c r="D56" s="163"/>
      <c r="E56" s="192"/>
      <c r="J56" s="177"/>
    </row>
    <row r="57" spans="3:10" ht="15.75">
      <c r="C57" s="163"/>
      <c r="D57" s="163"/>
      <c r="E57" s="163"/>
      <c r="J57" s="177"/>
    </row>
    <row r="58" spans="1:10" ht="15.75">
      <c r="A58" s="224" t="s">
        <v>46</v>
      </c>
      <c r="B58" s="224"/>
      <c r="C58" s="225" t="s">
        <v>251</v>
      </c>
      <c r="D58" s="225"/>
      <c r="E58" s="244" t="s">
        <v>242</v>
      </c>
      <c r="F58" s="244"/>
      <c r="G58" s="225" t="s">
        <v>252</v>
      </c>
      <c r="H58" s="225"/>
      <c r="I58" s="225"/>
      <c r="J58" s="225"/>
    </row>
    <row r="59" spans="1:10" ht="12.75">
      <c r="A59" s="172"/>
      <c r="B59" s="194"/>
      <c r="C59" s="227" t="s">
        <v>222</v>
      </c>
      <c r="D59" s="227"/>
      <c r="E59" s="227" t="s">
        <v>4</v>
      </c>
      <c r="F59" s="227"/>
      <c r="G59" s="172" t="s">
        <v>91</v>
      </c>
      <c r="H59" s="172"/>
      <c r="I59" s="227"/>
      <c r="J59" s="227"/>
    </row>
    <row r="60" spans="3:10" ht="12.75">
      <c r="C60" s="169"/>
      <c r="D60" s="169"/>
      <c r="E60" s="169"/>
      <c r="J60" s="177"/>
    </row>
    <row r="61" spans="1:10" ht="15.75">
      <c r="A61" s="224" t="s">
        <v>243</v>
      </c>
      <c r="B61" s="224"/>
      <c r="C61" s="193"/>
      <c r="D61" s="225" t="s">
        <v>253</v>
      </c>
      <c r="E61" s="225"/>
      <c r="F61" s="225" t="s">
        <v>254</v>
      </c>
      <c r="G61" s="225"/>
      <c r="H61" s="193"/>
      <c r="I61" s="225"/>
      <c r="J61" s="225"/>
    </row>
    <row r="62" spans="1:10" ht="12.75">
      <c r="A62" s="169"/>
      <c r="C62" s="172"/>
      <c r="D62" s="227" t="s">
        <v>4</v>
      </c>
      <c r="E62" s="227"/>
      <c r="F62" s="227" t="s">
        <v>91</v>
      </c>
      <c r="G62" s="227"/>
      <c r="H62" s="172"/>
      <c r="I62" s="227"/>
      <c r="J62" s="227"/>
    </row>
    <row r="63" ht="12.75">
      <c r="J63" s="177"/>
    </row>
    <row r="64" spans="1:10" ht="15.75">
      <c r="A64" s="195" t="s">
        <v>244</v>
      </c>
      <c r="B64" s="243" t="s">
        <v>245</v>
      </c>
      <c r="C64" s="243"/>
      <c r="D64" s="196" t="s">
        <v>246</v>
      </c>
      <c r="E64" s="163"/>
      <c r="J64" s="177"/>
    </row>
    <row r="65" ht="12.75">
      <c r="J65" s="177"/>
    </row>
    <row r="66" spans="1:10" ht="15.75">
      <c r="A66" s="162" t="s">
        <v>247</v>
      </c>
      <c r="J66" s="177"/>
    </row>
    <row r="67" ht="12.75">
      <c r="J67" s="177"/>
    </row>
    <row r="68" ht="12.75">
      <c r="J68" s="177"/>
    </row>
    <row r="69" spans="1:10" ht="15.75">
      <c r="A69" s="224" t="s">
        <v>248</v>
      </c>
      <c r="B69" s="224"/>
      <c r="C69" s="225" t="s">
        <v>255</v>
      </c>
      <c r="D69" s="225"/>
      <c r="E69" s="244" t="s">
        <v>242</v>
      </c>
      <c r="F69" s="244"/>
      <c r="G69" s="192" t="s">
        <v>256</v>
      </c>
      <c r="J69" s="177"/>
    </row>
    <row r="70" spans="1:10" ht="12.75">
      <c r="A70" s="169"/>
      <c r="C70" s="227" t="s">
        <v>222</v>
      </c>
      <c r="D70" s="227"/>
      <c r="E70" s="227" t="s">
        <v>4</v>
      </c>
      <c r="F70" s="227"/>
      <c r="G70" s="172" t="s">
        <v>91</v>
      </c>
      <c r="J70" s="177"/>
    </row>
    <row r="71" ht="12.75">
      <c r="J71" s="177"/>
    </row>
    <row r="72" ht="12.75">
      <c r="J72" s="177"/>
    </row>
  </sheetData>
  <sheetProtection/>
  <mergeCells count="76">
    <mergeCell ref="A9:G9"/>
    <mergeCell ref="A10:G10"/>
    <mergeCell ref="A11:G11"/>
    <mergeCell ref="A54:G54"/>
    <mergeCell ref="A46:G46"/>
    <mergeCell ref="A47:G47"/>
    <mergeCell ref="A51:G51"/>
    <mergeCell ref="A48:G48"/>
    <mergeCell ref="A49:G49"/>
    <mergeCell ref="A50:G50"/>
    <mergeCell ref="A16:G16"/>
    <mergeCell ref="A18:G18"/>
    <mergeCell ref="A19:G19"/>
    <mergeCell ref="A7:G7"/>
    <mergeCell ref="A8:G8"/>
    <mergeCell ref="A17:G17"/>
    <mergeCell ref="A12:G12"/>
    <mergeCell ref="A13:G13"/>
    <mergeCell ref="A14:G14"/>
    <mergeCell ref="A15:G15"/>
    <mergeCell ref="A3:J3"/>
    <mergeCell ref="A4:G6"/>
    <mergeCell ref="H4:I4"/>
    <mergeCell ref="J4:J6"/>
    <mergeCell ref="H5:H6"/>
    <mergeCell ref="I5:I6"/>
    <mergeCell ref="A20:G20"/>
    <mergeCell ref="A21:G21"/>
    <mergeCell ref="A22:G22"/>
    <mergeCell ref="A23:G23"/>
    <mergeCell ref="A24:G24"/>
    <mergeCell ref="A25:G25"/>
    <mergeCell ref="A29:G29"/>
    <mergeCell ref="A30:G30"/>
    <mergeCell ref="A26:G26"/>
    <mergeCell ref="A31:G31"/>
    <mergeCell ref="A27:G27"/>
    <mergeCell ref="A28:G28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I61:J61"/>
    <mergeCell ref="I58:J58"/>
    <mergeCell ref="C59:D59"/>
    <mergeCell ref="E59:F59"/>
    <mergeCell ref="I59:J59"/>
    <mergeCell ref="C58:D58"/>
    <mergeCell ref="E58:F58"/>
    <mergeCell ref="G58:H58"/>
    <mergeCell ref="I62:J62"/>
    <mergeCell ref="B64:C64"/>
    <mergeCell ref="A69:B69"/>
    <mergeCell ref="C69:D69"/>
    <mergeCell ref="E69:F69"/>
    <mergeCell ref="F62:G62"/>
    <mergeCell ref="C70:D70"/>
    <mergeCell ref="E70:F70"/>
    <mergeCell ref="A52:G52"/>
    <mergeCell ref="D62:E62"/>
    <mergeCell ref="A61:B61"/>
    <mergeCell ref="D61:E61"/>
    <mergeCell ref="F61:G61"/>
    <mergeCell ref="A55:G55"/>
    <mergeCell ref="A58:B58"/>
    <mergeCell ref="A53:G53"/>
  </mergeCells>
  <dataValidations count="2">
    <dataValidation type="list" allowBlank="1" showInputMessage="1" showErrorMessage="1" sqref="F55 F53">
      <formula1>ФИО</formula1>
    </dataValidation>
    <dataValidation type="list" allowBlank="1" showInputMessage="1" showErrorMessage="1" sqref="A53 A55">
      <formula1>Должность</formula1>
    </dataValidation>
  </dataValidations>
  <printOptions/>
  <pageMargins left="0.984251968503937" right="0.31496062992125984" top="0.5511811023622047" bottom="0.5511811023622047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60" workbookViewId="0" topLeftCell="A13">
      <selection activeCell="J64" sqref="J64"/>
    </sheetView>
  </sheetViews>
  <sheetFormatPr defaultColWidth="9.00390625" defaultRowHeight="12.75"/>
  <cols>
    <col min="2" max="2" width="18.75390625" style="0" customWidth="1"/>
    <col min="3" max="3" width="13.875" style="0" customWidth="1"/>
    <col min="7" max="7" width="4.25390625" style="0" customWidth="1"/>
    <col min="10" max="10" width="15.25390625" style="0" customWidth="1"/>
    <col min="11" max="11" width="16.875" style="0" customWidth="1"/>
  </cols>
  <sheetData>
    <row r="1" spans="1:11" ht="15.75">
      <c r="A1" s="162"/>
      <c r="B1" s="162"/>
      <c r="C1" s="162"/>
      <c r="D1" s="162"/>
      <c r="E1" s="215" t="s">
        <v>286</v>
      </c>
      <c r="F1" s="215"/>
      <c r="G1" s="162"/>
      <c r="H1" s="162"/>
      <c r="I1" s="162"/>
      <c r="J1" s="178"/>
      <c r="K1" s="162"/>
    </row>
    <row r="2" ht="12.75">
      <c r="J2" s="177"/>
    </row>
    <row r="3" spans="1:11" ht="12.75">
      <c r="A3" s="266" t="s">
        <v>73</v>
      </c>
      <c r="B3" s="266"/>
      <c r="C3" s="266"/>
      <c r="D3" s="266"/>
      <c r="E3" s="266"/>
      <c r="F3" s="266"/>
      <c r="G3" s="266"/>
      <c r="H3" s="266"/>
      <c r="I3" s="266"/>
      <c r="J3" s="292"/>
      <c r="K3" s="212"/>
    </row>
    <row r="4" spans="1:11" ht="12.75">
      <c r="A4" s="267" t="s">
        <v>74</v>
      </c>
      <c r="B4" s="268"/>
      <c r="C4" s="268"/>
      <c r="D4" s="268"/>
      <c r="E4" s="268"/>
      <c r="F4" s="268"/>
      <c r="G4" s="269"/>
      <c r="H4" s="276" t="s">
        <v>75</v>
      </c>
      <c r="I4" s="277"/>
      <c r="J4" s="278" t="s">
        <v>281</v>
      </c>
      <c r="K4" s="278" t="s">
        <v>282</v>
      </c>
    </row>
    <row r="5" spans="1:11" ht="12.75">
      <c r="A5" s="270"/>
      <c r="B5" s="271"/>
      <c r="C5" s="271"/>
      <c r="D5" s="271"/>
      <c r="E5" s="271"/>
      <c r="F5" s="271"/>
      <c r="G5" s="272"/>
      <c r="H5" s="279" t="s">
        <v>76</v>
      </c>
      <c r="I5" s="279" t="s">
        <v>77</v>
      </c>
      <c r="J5" s="278"/>
      <c r="K5" s="278"/>
    </row>
    <row r="6" spans="1:11" ht="30" customHeight="1">
      <c r="A6" s="273"/>
      <c r="B6" s="274"/>
      <c r="C6" s="274"/>
      <c r="D6" s="274"/>
      <c r="E6" s="274"/>
      <c r="F6" s="274"/>
      <c r="G6" s="275"/>
      <c r="H6" s="280"/>
      <c r="I6" s="280"/>
      <c r="J6" s="278"/>
      <c r="K6" s="278"/>
    </row>
    <row r="7" spans="1:11" ht="12.75">
      <c r="A7" s="281">
        <v>1</v>
      </c>
      <c r="B7" s="282"/>
      <c r="C7" s="282"/>
      <c r="D7" s="282"/>
      <c r="E7" s="282"/>
      <c r="F7" s="282"/>
      <c r="G7" s="283"/>
      <c r="H7" s="179">
        <v>2</v>
      </c>
      <c r="I7" s="179">
        <v>3</v>
      </c>
      <c r="J7" s="179">
        <v>4</v>
      </c>
      <c r="K7" s="179">
        <v>5</v>
      </c>
    </row>
    <row r="8" spans="1:11" ht="16.5">
      <c r="A8" s="284" t="s">
        <v>78</v>
      </c>
      <c r="B8" s="284"/>
      <c r="C8" s="284"/>
      <c r="D8" s="284"/>
      <c r="E8" s="284"/>
      <c r="F8" s="284"/>
      <c r="G8" s="284"/>
      <c r="H8" s="180">
        <v>1</v>
      </c>
      <c r="I8" s="181">
        <v>200</v>
      </c>
      <c r="J8" s="182">
        <f>J9+J13+J39+J40+J41</f>
        <v>5159400</v>
      </c>
      <c r="K8" s="182">
        <f>K9+K13+K39+K40+K41</f>
        <v>5082700</v>
      </c>
    </row>
    <row r="9" spans="1:11" ht="15.75">
      <c r="A9" s="288" t="s">
        <v>231</v>
      </c>
      <c r="B9" s="288"/>
      <c r="C9" s="288"/>
      <c r="D9" s="288"/>
      <c r="E9" s="288"/>
      <c r="F9" s="288"/>
      <c r="G9" s="288"/>
      <c r="H9" s="180">
        <v>2</v>
      </c>
      <c r="I9" s="180">
        <v>210</v>
      </c>
      <c r="J9" s="183">
        <f>J10+J11+J12</f>
        <v>3837200</v>
      </c>
      <c r="K9" s="183">
        <f>K10+K11+K12</f>
        <v>3767500</v>
      </c>
    </row>
    <row r="10" spans="1:11" ht="15.75">
      <c r="A10" s="289" t="s">
        <v>79</v>
      </c>
      <c r="B10" s="289"/>
      <c r="C10" s="289"/>
      <c r="D10" s="289"/>
      <c r="E10" s="289"/>
      <c r="F10" s="289"/>
      <c r="G10" s="289"/>
      <c r="H10" s="180">
        <v>3</v>
      </c>
      <c r="I10" s="180">
        <v>211</v>
      </c>
      <c r="J10" s="183">
        <v>2933400</v>
      </c>
      <c r="K10" s="183">
        <v>2879900</v>
      </c>
    </row>
    <row r="11" spans="1:11" ht="15.75">
      <c r="A11" s="285" t="s">
        <v>80</v>
      </c>
      <c r="B11" s="286"/>
      <c r="C11" s="286"/>
      <c r="D11" s="286"/>
      <c r="E11" s="286"/>
      <c r="F11" s="286"/>
      <c r="G11" s="287"/>
      <c r="H11" s="180">
        <v>4</v>
      </c>
      <c r="I11" s="180">
        <v>212</v>
      </c>
      <c r="J11" s="183">
        <v>17900</v>
      </c>
      <c r="K11" s="183">
        <v>17900</v>
      </c>
    </row>
    <row r="12" spans="1:11" ht="15.75">
      <c r="A12" s="285" t="s">
        <v>232</v>
      </c>
      <c r="B12" s="286"/>
      <c r="C12" s="286"/>
      <c r="D12" s="286"/>
      <c r="E12" s="286"/>
      <c r="F12" s="286"/>
      <c r="G12" s="287"/>
      <c r="H12" s="180">
        <v>5</v>
      </c>
      <c r="I12" s="180">
        <v>213</v>
      </c>
      <c r="J12" s="183">
        <v>885900</v>
      </c>
      <c r="K12" s="183">
        <v>869700</v>
      </c>
    </row>
    <row r="13" spans="1:11" ht="15.75">
      <c r="A13" s="257" t="s">
        <v>233</v>
      </c>
      <c r="B13" s="258"/>
      <c r="C13" s="258"/>
      <c r="D13" s="258"/>
      <c r="E13" s="258"/>
      <c r="F13" s="258"/>
      <c r="G13" s="259"/>
      <c r="H13" s="180">
        <v>6</v>
      </c>
      <c r="I13" s="180">
        <v>220</v>
      </c>
      <c r="J13" s="183">
        <f>J14+J17+J20+J25+J32</f>
        <v>1284100</v>
      </c>
      <c r="K13" s="183">
        <f>K14+K17+K20+K25+K32</f>
        <v>1277100</v>
      </c>
    </row>
    <row r="14" spans="1:11" ht="15.75">
      <c r="A14" s="263" t="s">
        <v>81</v>
      </c>
      <c r="B14" s="264"/>
      <c r="C14" s="264"/>
      <c r="D14" s="264"/>
      <c r="E14" s="264"/>
      <c r="F14" s="264"/>
      <c r="G14" s="265"/>
      <c r="H14" s="180">
        <v>7</v>
      </c>
      <c r="I14" s="184">
        <v>221</v>
      </c>
      <c r="J14" s="183">
        <v>23200</v>
      </c>
      <c r="K14" s="183">
        <v>23200</v>
      </c>
    </row>
    <row r="15" spans="1:11" ht="15.75">
      <c r="A15" s="245" t="s">
        <v>83</v>
      </c>
      <c r="B15" s="246"/>
      <c r="C15" s="246"/>
      <c r="D15" s="246"/>
      <c r="E15" s="246"/>
      <c r="F15" s="246"/>
      <c r="G15" s="247"/>
      <c r="H15" s="180">
        <v>8</v>
      </c>
      <c r="I15" s="180" t="s">
        <v>212</v>
      </c>
      <c r="J15" s="183"/>
      <c r="K15" s="216"/>
    </row>
    <row r="16" spans="1:11" ht="15.75">
      <c r="A16" s="245" t="s">
        <v>234</v>
      </c>
      <c r="B16" s="246"/>
      <c r="C16" s="246"/>
      <c r="D16" s="246"/>
      <c r="E16" s="246"/>
      <c r="F16" s="246"/>
      <c r="G16" s="247"/>
      <c r="H16" s="180">
        <v>9</v>
      </c>
      <c r="I16" s="180" t="s">
        <v>213</v>
      </c>
      <c r="J16" s="183"/>
      <c r="K16" s="217"/>
    </row>
    <row r="17" spans="1:11" ht="15.75">
      <c r="A17" s="263" t="s">
        <v>82</v>
      </c>
      <c r="B17" s="264"/>
      <c r="C17" s="264"/>
      <c r="D17" s="264"/>
      <c r="E17" s="264"/>
      <c r="F17" s="264"/>
      <c r="G17" s="265"/>
      <c r="H17" s="180">
        <v>10</v>
      </c>
      <c r="I17" s="184">
        <v>222</v>
      </c>
      <c r="J17" s="183">
        <v>4000</v>
      </c>
      <c r="K17" s="183">
        <v>1000</v>
      </c>
    </row>
    <row r="18" spans="1:11" ht="31.5" customHeight="1">
      <c r="A18" s="245" t="s">
        <v>12</v>
      </c>
      <c r="B18" s="246"/>
      <c r="C18" s="246"/>
      <c r="D18" s="246"/>
      <c r="E18" s="246"/>
      <c r="F18" s="246"/>
      <c r="G18" s="247"/>
      <c r="H18" s="180">
        <v>11</v>
      </c>
      <c r="I18" s="185" t="s">
        <v>176</v>
      </c>
      <c r="J18" s="183"/>
      <c r="K18" s="183"/>
    </row>
    <row r="19" spans="1:11" ht="15.75">
      <c r="A19" s="245" t="s">
        <v>83</v>
      </c>
      <c r="B19" s="246"/>
      <c r="C19" s="246"/>
      <c r="D19" s="246"/>
      <c r="E19" s="246"/>
      <c r="F19" s="246"/>
      <c r="G19" s="247"/>
      <c r="H19" s="180">
        <v>12</v>
      </c>
      <c r="I19" s="185" t="s">
        <v>21</v>
      </c>
      <c r="J19" s="183">
        <v>4000</v>
      </c>
      <c r="K19" s="183">
        <v>1000</v>
      </c>
    </row>
    <row r="20" spans="1:11" ht="15.75">
      <c r="A20" s="222" t="s">
        <v>235</v>
      </c>
      <c r="B20" s="241"/>
      <c r="C20" s="241"/>
      <c r="D20" s="241"/>
      <c r="E20" s="241"/>
      <c r="F20" s="241"/>
      <c r="G20" s="242"/>
      <c r="H20" s="180">
        <v>13</v>
      </c>
      <c r="I20" s="184">
        <v>223</v>
      </c>
      <c r="J20" s="183">
        <f>J21+J22+J23+J24</f>
        <v>1039900</v>
      </c>
      <c r="K20" s="183">
        <f>K21+K22+K23+K24</f>
        <v>1086100</v>
      </c>
    </row>
    <row r="21" spans="1:11" ht="15.75">
      <c r="A21" s="245" t="s">
        <v>236</v>
      </c>
      <c r="B21" s="246"/>
      <c r="C21" s="246"/>
      <c r="D21" s="246"/>
      <c r="E21" s="246"/>
      <c r="F21" s="246"/>
      <c r="G21" s="247"/>
      <c r="H21" s="180">
        <v>14</v>
      </c>
      <c r="I21" s="185" t="s">
        <v>24</v>
      </c>
      <c r="J21" s="183">
        <v>670900</v>
      </c>
      <c r="K21" s="183">
        <v>698700</v>
      </c>
    </row>
    <row r="22" spans="1:11" ht="15.75">
      <c r="A22" s="245" t="s">
        <v>283</v>
      </c>
      <c r="B22" s="246"/>
      <c r="C22" s="246"/>
      <c r="D22" s="246"/>
      <c r="E22" s="246"/>
      <c r="F22" s="246"/>
      <c r="G22" s="247"/>
      <c r="H22" s="180">
        <v>15</v>
      </c>
      <c r="I22" s="185" t="s">
        <v>25</v>
      </c>
      <c r="J22" s="183">
        <v>194200</v>
      </c>
      <c r="K22" s="183">
        <v>204300</v>
      </c>
    </row>
    <row r="23" spans="1:11" ht="15.75">
      <c r="A23" s="245" t="s">
        <v>237</v>
      </c>
      <c r="B23" s="246"/>
      <c r="C23" s="246"/>
      <c r="D23" s="246"/>
      <c r="E23" s="246"/>
      <c r="F23" s="246"/>
      <c r="G23" s="247"/>
      <c r="H23" s="180">
        <v>16</v>
      </c>
      <c r="I23" s="185" t="s">
        <v>26</v>
      </c>
      <c r="J23" s="183">
        <v>173600</v>
      </c>
      <c r="K23" s="183">
        <v>181900</v>
      </c>
    </row>
    <row r="24" spans="1:11" ht="15.75">
      <c r="A24" s="245" t="s">
        <v>171</v>
      </c>
      <c r="B24" s="246"/>
      <c r="C24" s="246"/>
      <c r="D24" s="246"/>
      <c r="E24" s="246"/>
      <c r="F24" s="246"/>
      <c r="G24" s="247"/>
      <c r="H24" s="180">
        <v>17</v>
      </c>
      <c r="I24" s="185" t="s">
        <v>169</v>
      </c>
      <c r="J24" s="183">
        <v>1200</v>
      </c>
      <c r="K24" s="183">
        <v>1200</v>
      </c>
    </row>
    <row r="25" spans="1:11" ht="15.75">
      <c r="A25" s="263" t="s">
        <v>238</v>
      </c>
      <c r="B25" s="264"/>
      <c r="C25" s="264"/>
      <c r="D25" s="264"/>
      <c r="E25" s="264"/>
      <c r="F25" s="264"/>
      <c r="G25" s="265"/>
      <c r="H25" s="180">
        <v>18</v>
      </c>
      <c r="I25" s="184">
        <v>225</v>
      </c>
      <c r="J25" s="183">
        <f>J27+J28+J29+J30+J31</f>
        <v>155000</v>
      </c>
      <c r="K25" s="183">
        <f>K27+K28+K29+K30+K31</f>
        <v>104800</v>
      </c>
    </row>
    <row r="26" spans="1:11" ht="15.75">
      <c r="A26" s="245" t="s">
        <v>97</v>
      </c>
      <c r="B26" s="246"/>
      <c r="C26" s="246"/>
      <c r="D26" s="246"/>
      <c r="E26" s="246"/>
      <c r="F26" s="246"/>
      <c r="G26" s="247"/>
      <c r="H26" s="180">
        <v>19</v>
      </c>
      <c r="I26" s="185" t="s">
        <v>30</v>
      </c>
      <c r="J26" s="183"/>
      <c r="K26" s="183"/>
    </row>
    <row r="27" spans="1:11" ht="36" customHeight="1">
      <c r="A27" s="245" t="s">
        <v>12</v>
      </c>
      <c r="B27" s="246"/>
      <c r="C27" s="246"/>
      <c r="D27" s="246"/>
      <c r="E27" s="246"/>
      <c r="F27" s="246"/>
      <c r="G27" s="247"/>
      <c r="H27" s="180">
        <v>20</v>
      </c>
      <c r="I27" s="185" t="s">
        <v>29</v>
      </c>
      <c r="J27" s="183">
        <v>30000</v>
      </c>
      <c r="K27" s="183">
        <v>14800</v>
      </c>
    </row>
    <row r="28" spans="1:11" ht="15.75">
      <c r="A28" s="245" t="s">
        <v>13</v>
      </c>
      <c r="B28" s="246"/>
      <c r="C28" s="246"/>
      <c r="D28" s="246"/>
      <c r="E28" s="246"/>
      <c r="F28" s="246"/>
      <c r="G28" s="247"/>
      <c r="H28" s="180">
        <v>21</v>
      </c>
      <c r="I28" s="185" t="s">
        <v>59</v>
      </c>
      <c r="J28" s="183">
        <v>40300</v>
      </c>
      <c r="K28" s="183">
        <v>40300</v>
      </c>
    </row>
    <row r="29" spans="1:11" ht="15.75">
      <c r="A29" s="245" t="s">
        <v>45</v>
      </c>
      <c r="B29" s="246"/>
      <c r="C29" s="246"/>
      <c r="D29" s="246"/>
      <c r="E29" s="246"/>
      <c r="F29" s="246"/>
      <c r="G29" s="247"/>
      <c r="H29" s="180">
        <v>22</v>
      </c>
      <c r="I29" s="185" t="s">
        <v>28</v>
      </c>
      <c r="J29" s="183">
        <v>11300</v>
      </c>
      <c r="K29" s="183">
        <v>11300</v>
      </c>
    </row>
    <row r="30" spans="1:11" ht="15.75">
      <c r="A30" s="245" t="s">
        <v>199</v>
      </c>
      <c r="B30" s="246"/>
      <c r="C30" s="246"/>
      <c r="D30" s="246"/>
      <c r="E30" s="246"/>
      <c r="F30" s="246"/>
      <c r="G30" s="247"/>
      <c r="H30" s="180">
        <v>23</v>
      </c>
      <c r="I30" s="185" t="s">
        <v>58</v>
      </c>
      <c r="J30" s="183">
        <v>3100</v>
      </c>
      <c r="K30" s="183">
        <v>3100</v>
      </c>
    </row>
    <row r="31" spans="1:11" ht="15.75">
      <c r="A31" s="245" t="s">
        <v>83</v>
      </c>
      <c r="B31" s="246"/>
      <c r="C31" s="246"/>
      <c r="D31" s="246"/>
      <c r="E31" s="246"/>
      <c r="F31" s="246"/>
      <c r="G31" s="247"/>
      <c r="H31" s="180">
        <v>24</v>
      </c>
      <c r="I31" s="185" t="s">
        <v>27</v>
      </c>
      <c r="J31" s="183">
        <v>70300</v>
      </c>
      <c r="K31" s="183">
        <v>35300</v>
      </c>
    </row>
    <row r="32" spans="1:11" ht="15.75">
      <c r="A32" s="260" t="s">
        <v>196</v>
      </c>
      <c r="B32" s="261"/>
      <c r="C32" s="261"/>
      <c r="D32" s="261"/>
      <c r="E32" s="261"/>
      <c r="F32" s="261"/>
      <c r="G32" s="262"/>
      <c r="H32" s="180">
        <v>25</v>
      </c>
      <c r="I32" s="184">
        <v>226</v>
      </c>
      <c r="J32" s="183">
        <f>J36+J37+J38</f>
        <v>62000</v>
      </c>
      <c r="K32" s="183">
        <f>K36+K37+K38</f>
        <v>62000</v>
      </c>
    </row>
    <row r="33" spans="1:11" ht="15.75">
      <c r="A33" s="245" t="s">
        <v>97</v>
      </c>
      <c r="B33" s="246"/>
      <c r="C33" s="246"/>
      <c r="D33" s="246"/>
      <c r="E33" s="246"/>
      <c r="F33" s="246"/>
      <c r="G33" s="247"/>
      <c r="H33" s="180">
        <v>26</v>
      </c>
      <c r="I33" s="185" t="s">
        <v>131</v>
      </c>
      <c r="J33" s="183"/>
      <c r="K33" s="183"/>
    </row>
    <row r="34" spans="1:11" ht="33.75" customHeight="1">
      <c r="A34" s="245" t="s">
        <v>12</v>
      </c>
      <c r="B34" s="246"/>
      <c r="C34" s="246"/>
      <c r="D34" s="246"/>
      <c r="E34" s="246"/>
      <c r="F34" s="246"/>
      <c r="G34" s="247"/>
      <c r="H34" s="180">
        <v>27</v>
      </c>
      <c r="I34" s="186" t="s">
        <v>36</v>
      </c>
      <c r="J34" s="183"/>
      <c r="K34" s="183"/>
    </row>
    <row r="35" spans="1:11" ht="15.75">
      <c r="A35" s="245" t="s">
        <v>13</v>
      </c>
      <c r="B35" s="246"/>
      <c r="C35" s="246"/>
      <c r="D35" s="246"/>
      <c r="E35" s="246"/>
      <c r="F35" s="246"/>
      <c r="G35" s="247"/>
      <c r="H35" s="180">
        <v>28</v>
      </c>
      <c r="I35" s="186" t="s">
        <v>35</v>
      </c>
      <c r="J35" s="183"/>
      <c r="K35" s="183"/>
    </row>
    <row r="36" spans="1:11" ht="15.75">
      <c r="A36" s="245" t="s">
        <v>45</v>
      </c>
      <c r="B36" s="246"/>
      <c r="C36" s="246"/>
      <c r="D36" s="246"/>
      <c r="E36" s="246"/>
      <c r="F36" s="246"/>
      <c r="G36" s="247"/>
      <c r="H36" s="180">
        <v>29</v>
      </c>
      <c r="I36" s="186" t="s">
        <v>34</v>
      </c>
      <c r="J36" s="183">
        <v>45500</v>
      </c>
      <c r="K36" s="183">
        <v>45500</v>
      </c>
    </row>
    <row r="37" spans="1:11" ht="15.75">
      <c r="A37" s="245" t="s">
        <v>199</v>
      </c>
      <c r="B37" s="246"/>
      <c r="C37" s="246"/>
      <c r="D37" s="246"/>
      <c r="E37" s="246"/>
      <c r="F37" s="246"/>
      <c r="G37" s="247"/>
      <c r="H37" s="180">
        <v>30</v>
      </c>
      <c r="I37" s="186" t="s">
        <v>33</v>
      </c>
      <c r="J37" s="183">
        <v>12100</v>
      </c>
      <c r="K37" s="183">
        <v>12100</v>
      </c>
    </row>
    <row r="38" spans="1:11" ht="15.75">
      <c r="A38" s="245" t="s">
        <v>83</v>
      </c>
      <c r="B38" s="246"/>
      <c r="C38" s="246"/>
      <c r="D38" s="246"/>
      <c r="E38" s="246"/>
      <c r="F38" s="246"/>
      <c r="G38" s="247"/>
      <c r="H38" s="180">
        <v>31</v>
      </c>
      <c r="I38" s="186" t="s">
        <v>32</v>
      </c>
      <c r="J38" s="183">
        <v>4400</v>
      </c>
      <c r="K38" s="183">
        <v>4400</v>
      </c>
    </row>
    <row r="39" spans="1:11" ht="15.75">
      <c r="A39" s="257" t="s">
        <v>84</v>
      </c>
      <c r="B39" s="258"/>
      <c r="C39" s="258"/>
      <c r="D39" s="258"/>
      <c r="E39" s="258"/>
      <c r="F39" s="258"/>
      <c r="G39" s="259"/>
      <c r="H39" s="187">
        <v>32</v>
      </c>
      <c r="I39" s="187">
        <v>260</v>
      </c>
      <c r="J39" s="183"/>
      <c r="K39" s="183"/>
    </row>
    <row r="40" spans="1:11" ht="15.75">
      <c r="A40" s="257" t="s">
        <v>85</v>
      </c>
      <c r="B40" s="258"/>
      <c r="C40" s="258"/>
      <c r="D40" s="258"/>
      <c r="E40" s="258"/>
      <c r="F40" s="258"/>
      <c r="G40" s="259"/>
      <c r="H40" s="180">
        <v>33</v>
      </c>
      <c r="I40" s="180">
        <v>262</v>
      </c>
      <c r="J40" s="183"/>
      <c r="K40" s="183"/>
    </row>
    <row r="41" spans="1:11" ht="15.75">
      <c r="A41" s="248" t="s">
        <v>86</v>
      </c>
      <c r="B41" s="249"/>
      <c r="C41" s="249"/>
      <c r="D41" s="249"/>
      <c r="E41" s="249"/>
      <c r="F41" s="249"/>
      <c r="G41" s="250"/>
      <c r="H41" s="180">
        <v>34</v>
      </c>
      <c r="I41" s="188">
        <v>290</v>
      </c>
      <c r="J41" s="189">
        <v>38100</v>
      </c>
      <c r="K41" s="189">
        <v>38100</v>
      </c>
    </row>
    <row r="42" spans="1:11" ht="16.5">
      <c r="A42" s="251" t="s">
        <v>87</v>
      </c>
      <c r="B42" s="252"/>
      <c r="C42" s="252"/>
      <c r="D42" s="252"/>
      <c r="E42" s="252"/>
      <c r="F42" s="252"/>
      <c r="G42" s="253"/>
      <c r="H42" s="180">
        <v>35</v>
      </c>
      <c r="I42" s="180">
        <v>300</v>
      </c>
      <c r="J42" s="182">
        <f>J43+J48</f>
        <v>77600</v>
      </c>
      <c r="K42" s="182">
        <f>K43+K48</f>
        <v>26000</v>
      </c>
    </row>
    <row r="43" spans="1:11" ht="15.75">
      <c r="A43" s="254" t="s">
        <v>88</v>
      </c>
      <c r="B43" s="255"/>
      <c r="C43" s="255"/>
      <c r="D43" s="255"/>
      <c r="E43" s="255"/>
      <c r="F43" s="255"/>
      <c r="G43" s="256"/>
      <c r="H43" s="180">
        <v>36</v>
      </c>
      <c r="I43" s="184">
        <v>310</v>
      </c>
      <c r="J43" s="219">
        <v>30000</v>
      </c>
      <c r="K43" s="219">
        <v>0</v>
      </c>
    </row>
    <row r="44" spans="1:11" ht="33.75" customHeight="1">
      <c r="A44" s="245" t="s">
        <v>12</v>
      </c>
      <c r="B44" s="246"/>
      <c r="C44" s="246"/>
      <c r="D44" s="246"/>
      <c r="E44" s="246"/>
      <c r="F44" s="246"/>
      <c r="G44" s="247"/>
      <c r="H44" s="180">
        <v>37</v>
      </c>
      <c r="I44" s="185" t="s">
        <v>197</v>
      </c>
      <c r="J44" s="217"/>
      <c r="K44" s="183"/>
    </row>
    <row r="45" spans="1:11" ht="15.75">
      <c r="A45" s="245" t="s">
        <v>13</v>
      </c>
      <c r="B45" s="246"/>
      <c r="C45" s="246"/>
      <c r="D45" s="246"/>
      <c r="E45" s="246"/>
      <c r="F45" s="246"/>
      <c r="G45" s="247"/>
      <c r="H45" s="180">
        <v>38</v>
      </c>
      <c r="I45" s="180" t="s">
        <v>39</v>
      </c>
      <c r="J45" s="183"/>
      <c r="K45" s="183"/>
    </row>
    <row r="46" spans="1:11" ht="15.75">
      <c r="A46" s="245" t="s">
        <v>239</v>
      </c>
      <c r="B46" s="246"/>
      <c r="C46" s="246"/>
      <c r="D46" s="246"/>
      <c r="E46" s="246"/>
      <c r="F46" s="246"/>
      <c r="G46" s="247"/>
      <c r="H46" s="180">
        <v>39</v>
      </c>
      <c r="I46" s="180" t="s">
        <v>161</v>
      </c>
      <c r="J46" s="183"/>
      <c r="K46" s="183"/>
    </row>
    <row r="47" spans="1:11" ht="15.75">
      <c r="A47" s="245" t="s">
        <v>240</v>
      </c>
      <c r="B47" s="290"/>
      <c r="C47" s="290"/>
      <c r="D47" s="290"/>
      <c r="E47" s="290"/>
      <c r="F47" s="290"/>
      <c r="G47" s="291"/>
      <c r="H47" s="180">
        <v>40</v>
      </c>
      <c r="I47" s="180" t="s">
        <v>38</v>
      </c>
      <c r="J47" s="183">
        <v>30000</v>
      </c>
      <c r="K47" s="183"/>
    </row>
    <row r="48" spans="1:11" ht="15.75">
      <c r="A48" s="254" t="s">
        <v>89</v>
      </c>
      <c r="B48" s="255"/>
      <c r="C48" s="255"/>
      <c r="D48" s="255"/>
      <c r="E48" s="255"/>
      <c r="F48" s="255"/>
      <c r="G48" s="256"/>
      <c r="H48" s="187">
        <v>41</v>
      </c>
      <c r="I48" s="184">
        <v>340</v>
      </c>
      <c r="J48" s="183">
        <f>J52+J54</f>
        <v>47600</v>
      </c>
      <c r="K48" s="183">
        <f>K52+K54</f>
        <v>26000</v>
      </c>
    </row>
    <row r="49" spans="1:11" ht="15.75">
      <c r="A49" s="245" t="s">
        <v>13</v>
      </c>
      <c r="B49" s="246"/>
      <c r="C49" s="246"/>
      <c r="D49" s="246"/>
      <c r="E49" s="246"/>
      <c r="F49" s="246"/>
      <c r="G49" s="247"/>
      <c r="H49" s="180">
        <v>42</v>
      </c>
      <c r="I49" s="180" t="s">
        <v>42</v>
      </c>
      <c r="J49" s="183"/>
      <c r="K49" s="183"/>
    </row>
    <row r="50" spans="1:11" ht="15.75">
      <c r="A50" s="245" t="s">
        <v>199</v>
      </c>
      <c r="B50" s="246"/>
      <c r="C50" s="246"/>
      <c r="D50" s="246"/>
      <c r="E50" s="246"/>
      <c r="F50" s="246"/>
      <c r="G50" s="247"/>
      <c r="H50" s="180">
        <v>43</v>
      </c>
      <c r="I50" s="188" t="s">
        <v>132</v>
      </c>
      <c r="J50" s="189"/>
      <c r="K50" s="189"/>
    </row>
    <row r="51" spans="1:11" ht="15.75">
      <c r="A51" s="228" t="s">
        <v>241</v>
      </c>
      <c r="B51" s="229"/>
      <c r="C51" s="229"/>
      <c r="D51" s="229"/>
      <c r="E51" s="229"/>
      <c r="F51" s="229"/>
      <c r="G51" s="223"/>
      <c r="H51" s="180">
        <v>44</v>
      </c>
      <c r="I51" s="180" t="s">
        <v>195</v>
      </c>
      <c r="J51" s="190"/>
      <c r="K51" s="190"/>
    </row>
    <row r="52" spans="1:11" ht="32.25" customHeight="1">
      <c r="A52" s="228" t="s">
        <v>284</v>
      </c>
      <c r="B52" s="229"/>
      <c r="C52" s="229"/>
      <c r="D52" s="229"/>
      <c r="E52" s="229"/>
      <c r="F52" s="229"/>
      <c r="G52" s="223"/>
      <c r="H52" s="180">
        <v>45</v>
      </c>
      <c r="I52" s="180" t="s">
        <v>41</v>
      </c>
      <c r="J52" s="220">
        <v>1000</v>
      </c>
      <c r="K52" s="221">
        <v>1000</v>
      </c>
    </row>
    <row r="53" spans="1:11" ht="15.75">
      <c r="A53" s="228" t="s">
        <v>15</v>
      </c>
      <c r="B53" s="229"/>
      <c r="C53" s="229"/>
      <c r="D53" s="229"/>
      <c r="E53" s="229"/>
      <c r="F53" s="229"/>
      <c r="G53" s="223"/>
      <c r="H53" s="180">
        <v>46</v>
      </c>
      <c r="I53" s="180" t="s">
        <v>43</v>
      </c>
      <c r="J53" s="183"/>
      <c r="K53" s="217"/>
    </row>
    <row r="54" spans="1:11" ht="15.75">
      <c r="A54" s="245" t="s">
        <v>240</v>
      </c>
      <c r="B54" s="246"/>
      <c r="C54" s="246"/>
      <c r="D54" s="246"/>
      <c r="E54" s="246"/>
      <c r="F54" s="246"/>
      <c r="G54" s="247"/>
      <c r="H54" s="180">
        <v>47</v>
      </c>
      <c r="I54" s="180" t="s">
        <v>40</v>
      </c>
      <c r="J54" s="183">
        <v>46600</v>
      </c>
      <c r="K54" s="183">
        <v>25000</v>
      </c>
    </row>
    <row r="55" spans="1:11" ht="15.75">
      <c r="A55" s="222" t="s">
        <v>90</v>
      </c>
      <c r="B55" s="241"/>
      <c r="C55" s="241"/>
      <c r="D55" s="241"/>
      <c r="E55" s="241"/>
      <c r="F55" s="241"/>
      <c r="G55" s="242"/>
      <c r="H55" s="180">
        <v>48</v>
      </c>
      <c r="I55" s="191"/>
      <c r="J55" s="182">
        <f>J8+J42</f>
        <v>5237000</v>
      </c>
      <c r="K55" s="182">
        <f>K8+K42</f>
        <v>5108700</v>
      </c>
    </row>
    <row r="56" spans="3:10" ht="15.75">
      <c r="C56" s="163"/>
      <c r="D56" s="163"/>
      <c r="E56" s="192"/>
      <c r="J56" s="177"/>
    </row>
    <row r="57" spans="3:10" ht="15.75">
      <c r="C57" s="163"/>
      <c r="D57" s="163"/>
      <c r="E57" s="163"/>
      <c r="J57" s="177"/>
    </row>
    <row r="58" spans="1:10" ht="15.75">
      <c r="A58" s="224" t="s">
        <v>46</v>
      </c>
      <c r="B58" s="224"/>
      <c r="C58" s="225" t="s">
        <v>251</v>
      </c>
      <c r="D58" s="225"/>
      <c r="E58" s="244" t="s">
        <v>242</v>
      </c>
      <c r="F58" s="244"/>
      <c r="G58" s="225" t="s">
        <v>252</v>
      </c>
      <c r="H58" s="225"/>
      <c r="I58" s="225"/>
      <c r="J58" s="225"/>
    </row>
    <row r="59" spans="1:11" ht="12.75">
      <c r="A59" s="172"/>
      <c r="B59" s="194"/>
      <c r="C59" s="227" t="s">
        <v>222</v>
      </c>
      <c r="D59" s="227"/>
      <c r="E59" s="227" t="s">
        <v>4</v>
      </c>
      <c r="F59" s="227"/>
      <c r="G59" s="227" t="s">
        <v>91</v>
      </c>
      <c r="H59" s="227"/>
      <c r="I59" s="227"/>
      <c r="J59" s="227"/>
      <c r="K59" s="174"/>
    </row>
    <row r="60" spans="3:10" ht="12.75">
      <c r="C60" s="169"/>
      <c r="D60" s="169"/>
      <c r="E60" s="169"/>
      <c r="J60" s="177"/>
    </row>
    <row r="61" spans="1:10" ht="15.75">
      <c r="A61" s="224" t="s">
        <v>243</v>
      </c>
      <c r="B61" s="224"/>
      <c r="C61" s="193" t="s">
        <v>285</v>
      </c>
      <c r="D61" s="225" t="s">
        <v>254</v>
      </c>
      <c r="E61" s="225"/>
      <c r="F61" s="224"/>
      <c r="G61" s="224"/>
      <c r="H61" s="193"/>
      <c r="I61" s="225"/>
      <c r="J61" s="225"/>
    </row>
    <row r="62" spans="1:11" ht="12.75">
      <c r="A62" s="169"/>
      <c r="C62" s="172" t="s">
        <v>4</v>
      </c>
      <c r="D62" s="227" t="s">
        <v>91</v>
      </c>
      <c r="E62" s="227"/>
      <c r="F62" s="169"/>
      <c r="H62" s="172"/>
      <c r="I62" s="227"/>
      <c r="J62" s="227"/>
      <c r="K62" s="174"/>
    </row>
    <row r="63" ht="12.75">
      <c r="J63" s="177"/>
    </row>
    <row r="64" spans="1:10" ht="15.75">
      <c r="A64" s="195" t="s">
        <v>244</v>
      </c>
      <c r="B64" s="243" t="s">
        <v>245</v>
      </c>
      <c r="C64" s="243"/>
      <c r="D64" s="196" t="s">
        <v>246</v>
      </c>
      <c r="E64" s="163"/>
      <c r="J64" s="177"/>
    </row>
    <row r="65" ht="12.75">
      <c r="J65" s="177"/>
    </row>
    <row r="66" spans="1:10" ht="15.75">
      <c r="A66" s="162" t="s">
        <v>247</v>
      </c>
      <c r="J66" s="177"/>
    </row>
    <row r="67" ht="12.75">
      <c r="J67" s="177"/>
    </row>
    <row r="68" ht="12.75">
      <c r="J68" s="177"/>
    </row>
    <row r="69" spans="1:10" ht="15.75">
      <c r="A69" s="224" t="s">
        <v>248</v>
      </c>
      <c r="B69" s="224"/>
      <c r="C69" s="225" t="s">
        <v>255</v>
      </c>
      <c r="D69" s="225"/>
      <c r="E69" s="244" t="s">
        <v>242</v>
      </c>
      <c r="F69" s="244"/>
      <c r="G69" s="193" t="s">
        <v>256</v>
      </c>
      <c r="H69" s="218"/>
      <c r="J69" s="177"/>
    </row>
    <row r="70" spans="1:10" ht="12.75">
      <c r="A70" s="169"/>
      <c r="C70" s="227" t="s">
        <v>222</v>
      </c>
      <c r="D70" s="227"/>
      <c r="E70" s="227" t="s">
        <v>4</v>
      </c>
      <c r="F70" s="227"/>
      <c r="G70" s="174" t="s">
        <v>91</v>
      </c>
      <c r="H70" s="218"/>
      <c r="J70" s="177"/>
    </row>
  </sheetData>
  <mergeCells count="75">
    <mergeCell ref="C70:D70"/>
    <mergeCell ref="E70:F70"/>
    <mergeCell ref="G58:J58"/>
    <mergeCell ref="G59:J59"/>
    <mergeCell ref="D62:E62"/>
    <mergeCell ref="I62:J62"/>
    <mergeCell ref="B64:C64"/>
    <mergeCell ref="A69:B69"/>
    <mergeCell ref="C69:D69"/>
    <mergeCell ref="E69:F69"/>
    <mergeCell ref="I61:J61"/>
    <mergeCell ref="A58:B58"/>
    <mergeCell ref="C58:D58"/>
    <mergeCell ref="E58:F58"/>
    <mergeCell ref="C59:D59"/>
    <mergeCell ref="E59:F59"/>
    <mergeCell ref="A61:B61"/>
    <mergeCell ref="D61:E61"/>
    <mergeCell ref="F61:G61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G12"/>
    <mergeCell ref="A13:G13"/>
    <mergeCell ref="A14:G14"/>
    <mergeCell ref="A15:G15"/>
    <mergeCell ref="A8:G8"/>
    <mergeCell ref="A9:G9"/>
    <mergeCell ref="A10:G10"/>
    <mergeCell ref="A11:G11"/>
    <mergeCell ref="K4:K6"/>
    <mergeCell ref="H5:H6"/>
    <mergeCell ref="I5:I6"/>
    <mergeCell ref="A7:G7"/>
    <mergeCell ref="A3:J3"/>
    <mergeCell ref="A4:G6"/>
    <mergeCell ref="H4:I4"/>
    <mergeCell ref="J4:J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60" zoomScalePageLayoutView="0" workbookViewId="0" topLeftCell="A22">
      <selection activeCell="F47" sqref="F47"/>
    </sheetView>
  </sheetViews>
  <sheetFormatPr defaultColWidth="9.00390625" defaultRowHeight="12.75"/>
  <cols>
    <col min="1" max="1" width="4.00390625" style="7" customWidth="1"/>
    <col min="2" max="2" width="34.75390625" style="7" customWidth="1"/>
    <col min="3" max="3" width="12.75390625" style="7" customWidth="1"/>
    <col min="4" max="4" width="15.75390625" style="7" customWidth="1"/>
    <col min="5" max="5" width="7.75390625" style="7" customWidth="1"/>
    <col min="6" max="6" width="20.75390625" style="7" customWidth="1"/>
  </cols>
  <sheetData>
    <row r="1" spans="1:6" ht="12.75">
      <c r="A1" s="11"/>
      <c r="B1" s="38" t="s">
        <v>47</v>
      </c>
      <c r="C1" s="13"/>
      <c r="D1" s="13"/>
      <c r="E1" s="14"/>
      <c r="F1" s="14"/>
    </row>
    <row r="2" spans="1:6" ht="12.75">
      <c r="A2" s="11"/>
      <c r="B2" s="38" t="s">
        <v>46</v>
      </c>
      <c r="C2" s="322"/>
      <c r="D2" s="322"/>
      <c r="E2" s="13"/>
      <c r="F2" s="26" t="s">
        <v>127</v>
      </c>
    </row>
    <row r="3" spans="1:6" s="5" customFormat="1" ht="12.75" customHeight="1">
      <c r="A3" s="16"/>
      <c r="B3" s="17" t="s">
        <v>280</v>
      </c>
      <c r="C3" s="332" t="s">
        <v>4</v>
      </c>
      <c r="D3" s="332"/>
      <c r="E3" s="16"/>
      <c r="F3" s="39" t="s">
        <v>8</v>
      </c>
    </row>
    <row r="4" spans="1:6" ht="4.5" customHeight="1">
      <c r="A4" s="11"/>
      <c r="B4" s="11"/>
      <c r="C4" s="11"/>
      <c r="D4" s="11"/>
      <c r="E4" s="11"/>
      <c r="F4" s="11"/>
    </row>
    <row r="5" spans="1:6" ht="14.25">
      <c r="A5" s="334" t="s">
        <v>10</v>
      </c>
      <c r="B5" s="334"/>
      <c r="C5" s="330" t="s">
        <v>172</v>
      </c>
      <c r="D5" s="330"/>
      <c r="E5" s="330"/>
      <c r="F5" s="330"/>
    </row>
    <row r="6" spans="1:6" ht="14.25">
      <c r="A6" s="18"/>
      <c r="B6" s="19"/>
      <c r="C6" s="333" t="s">
        <v>7</v>
      </c>
      <c r="D6" s="333"/>
      <c r="E6" s="333"/>
      <c r="F6" s="333"/>
    </row>
    <row r="7" spans="1:6" ht="4.5" customHeight="1">
      <c r="A7" s="20"/>
      <c r="B7" s="20"/>
      <c r="C7" s="20"/>
      <c r="D7" s="20"/>
      <c r="E7" s="20"/>
      <c r="F7" s="11"/>
    </row>
    <row r="8" spans="1:7" ht="15.75">
      <c r="A8" s="331" t="s">
        <v>9</v>
      </c>
      <c r="B8" s="331"/>
      <c r="C8" s="331"/>
      <c r="D8" s="21"/>
      <c r="E8" s="21"/>
      <c r="F8" s="22">
        <v>211</v>
      </c>
      <c r="G8" s="4"/>
    </row>
    <row r="9" spans="1:6" ht="12.75">
      <c r="A9" s="335" t="s">
        <v>168</v>
      </c>
      <c r="B9" s="336"/>
      <c r="C9" s="337"/>
      <c r="D9" s="23"/>
      <c r="E9" s="14"/>
      <c r="F9" s="11"/>
    </row>
    <row r="10" spans="1:6" ht="12.75">
      <c r="A10" s="338" t="s">
        <v>19</v>
      </c>
      <c r="B10" s="338"/>
      <c r="C10" s="338"/>
      <c r="D10" s="25"/>
      <c r="E10" s="342"/>
      <c r="F10" s="342"/>
    </row>
    <row r="11" spans="1:6" ht="12.75">
      <c r="A11" s="24"/>
      <c r="B11" s="24"/>
      <c r="C11" s="24"/>
      <c r="D11" s="326" t="s">
        <v>20</v>
      </c>
      <c r="E11" s="327"/>
      <c r="F11" s="339">
        <v>2692100</v>
      </c>
    </row>
    <row r="12" spans="1:6" ht="12.75">
      <c r="A12" s="24"/>
      <c r="B12" s="24"/>
      <c r="C12" s="24"/>
      <c r="D12" s="328"/>
      <c r="E12" s="329"/>
      <c r="F12" s="340"/>
    </row>
    <row r="13" spans="1:6" ht="12.75">
      <c r="A13" s="26"/>
      <c r="B13" s="26"/>
      <c r="C13" s="26"/>
      <c r="D13" s="27"/>
      <c r="E13" s="341" t="s">
        <v>0</v>
      </c>
      <c r="F13" s="341"/>
    </row>
    <row r="14" spans="1:6" s="3" customFormat="1" ht="26.25" customHeight="1">
      <c r="A14" s="28" t="s">
        <v>5</v>
      </c>
      <c r="B14" s="343" t="s">
        <v>208</v>
      </c>
      <c r="C14" s="344"/>
      <c r="D14" s="344"/>
      <c r="E14" s="344"/>
      <c r="F14" s="345"/>
    </row>
    <row r="15" spans="1:6" s="3" customFormat="1" ht="12.75">
      <c r="A15" s="29" t="s">
        <v>1</v>
      </c>
      <c r="B15" s="346" t="s">
        <v>2</v>
      </c>
      <c r="C15" s="347"/>
      <c r="D15" s="347"/>
      <c r="E15" s="347"/>
      <c r="F15" s="348"/>
    </row>
    <row r="16" spans="1:6" ht="12.75">
      <c r="A16" s="30"/>
      <c r="B16" s="313" t="s">
        <v>11</v>
      </c>
      <c r="C16" s="314"/>
      <c r="D16" s="314"/>
      <c r="E16" s="314"/>
      <c r="F16" s="315"/>
    </row>
    <row r="17" spans="1:9" ht="20.25" customHeight="1">
      <c r="A17" s="31"/>
      <c r="B17" s="293" t="s">
        <v>260</v>
      </c>
      <c r="C17" s="293"/>
      <c r="D17" s="293"/>
      <c r="E17" s="293"/>
      <c r="F17" s="293"/>
      <c r="I17">
        <f>138142.25*12*1.15*1.015</f>
        <v>1934958.4957499995</v>
      </c>
    </row>
    <row r="18" spans="1:6" ht="19.5" customHeight="1">
      <c r="A18" s="31"/>
      <c r="B18" s="293" t="s">
        <v>261</v>
      </c>
      <c r="C18" s="293"/>
      <c r="D18" s="293"/>
      <c r="E18" s="293"/>
      <c r="F18" s="293"/>
    </row>
    <row r="19" spans="1:6" ht="14.25">
      <c r="A19" s="31"/>
      <c r="B19" s="349" t="s">
        <v>258</v>
      </c>
      <c r="C19" s="349"/>
      <c r="D19" s="349"/>
      <c r="E19" s="349"/>
      <c r="F19" s="349"/>
    </row>
    <row r="20" spans="1:9" ht="14.25">
      <c r="A20" s="31"/>
      <c r="B20" s="298" t="s">
        <v>100</v>
      </c>
      <c r="C20" s="299"/>
      <c r="D20" s="299"/>
      <c r="E20" s="299"/>
      <c r="F20" s="300"/>
      <c r="I20">
        <f>138142.25*2/12*12*1.15*1.015</f>
        <v>322493.082625</v>
      </c>
    </row>
    <row r="21" spans="1:6" ht="26.25" customHeight="1">
      <c r="A21" s="31"/>
      <c r="B21" s="295" t="s">
        <v>101</v>
      </c>
      <c r="C21" s="296"/>
      <c r="D21" s="296"/>
      <c r="E21" s="296"/>
      <c r="F21" s="297"/>
    </row>
    <row r="22" spans="1:6" ht="14.25">
      <c r="A22" s="31"/>
      <c r="B22" s="298" t="s">
        <v>102</v>
      </c>
      <c r="C22" s="299"/>
      <c r="D22" s="299"/>
      <c r="E22" s="299"/>
      <c r="F22" s="300"/>
    </row>
    <row r="23" spans="1:6" ht="14.25">
      <c r="A23" s="31"/>
      <c r="B23" s="298" t="s">
        <v>103</v>
      </c>
      <c r="C23" s="299"/>
      <c r="D23" s="299"/>
      <c r="E23" s="299"/>
      <c r="F23" s="300"/>
    </row>
    <row r="24" spans="1:6" ht="14.25">
      <c r="A24" s="31"/>
      <c r="B24" s="298" t="s">
        <v>104</v>
      </c>
      <c r="C24" s="299"/>
      <c r="D24" s="299"/>
      <c r="E24" s="299"/>
      <c r="F24" s="300"/>
    </row>
    <row r="25" spans="1:6" ht="14.25">
      <c r="A25" s="31"/>
      <c r="B25" s="298" t="s">
        <v>105</v>
      </c>
      <c r="C25" s="299"/>
      <c r="D25" s="299"/>
      <c r="E25" s="299"/>
      <c r="F25" s="300"/>
    </row>
    <row r="26" spans="1:6" ht="43.5" customHeight="1">
      <c r="A26" s="31"/>
      <c r="B26" s="295" t="s">
        <v>106</v>
      </c>
      <c r="C26" s="296"/>
      <c r="D26" s="296"/>
      <c r="E26" s="296"/>
      <c r="F26" s="297"/>
    </row>
    <row r="27" spans="1:6" ht="14.25">
      <c r="A27" s="31"/>
      <c r="B27" s="298" t="s">
        <v>107</v>
      </c>
      <c r="C27" s="299"/>
      <c r="D27" s="299"/>
      <c r="E27" s="299"/>
      <c r="F27" s="300"/>
    </row>
    <row r="28" spans="1:9" ht="14.25">
      <c r="A28" s="31"/>
      <c r="B28" s="304" t="s">
        <v>259</v>
      </c>
      <c r="C28" s="305"/>
      <c r="D28" s="305"/>
      <c r="E28" s="305"/>
      <c r="F28" s="306"/>
      <c r="I28">
        <f>138142.25*5*1.15*1.015</f>
        <v>806232.7065624997</v>
      </c>
    </row>
    <row r="29" spans="1:6" ht="14.25">
      <c r="A29" s="31"/>
      <c r="B29" s="307" t="s">
        <v>108</v>
      </c>
      <c r="C29" s="308"/>
      <c r="D29" s="308"/>
      <c r="E29" s="308"/>
      <c r="F29" s="309"/>
    </row>
    <row r="30" spans="1:6" ht="14.25">
      <c r="A30" s="31"/>
      <c r="B30" s="298" t="s">
        <v>109</v>
      </c>
      <c r="C30" s="299"/>
      <c r="D30" s="299"/>
      <c r="E30" s="299"/>
      <c r="F30" s="300"/>
    </row>
    <row r="31" spans="1:6" ht="14.25">
      <c r="A31" s="31"/>
      <c r="B31" s="298" t="s">
        <v>110</v>
      </c>
      <c r="C31" s="299"/>
      <c r="D31" s="299"/>
      <c r="E31" s="299"/>
      <c r="F31" s="300"/>
    </row>
    <row r="32" spans="1:6" ht="14.25">
      <c r="A32" s="31"/>
      <c r="B32" s="298" t="s">
        <v>111</v>
      </c>
      <c r="C32" s="299"/>
      <c r="D32" s="299"/>
      <c r="E32" s="299"/>
      <c r="F32" s="300"/>
    </row>
    <row r="33" spans="1:6" ht="14.25">
      <c r="A33" s="31"/>
      <c r="B33" s="298" t="s">
        <v>112</v>
      </c>
      <c r="C33" s="299"/>
      <c r="D33" s="299"/>
      <c r="E33" s="299"/>
      <c r="F33" s="300"/>
    </row>
    <row r="34" spans="1:6" ht="14.25">
      <c r="A34" s="31"/>
      <c r="B34" s="298" t="s">
        <v>113</v>
      </c>
      <c r="C34" s="299"/>
      <c r="D34" s="299"/>
      <c r="E34" s="299"/>
      <c r="F34" s="300"/>
    </row>
    <row r="35" spans="1:6" ht="14.25">
      <c r="A35" s="31"/>
      <c r="B35" s="298" t="s">
        <v>114</v>
      </c>
      <c r="C35" s="299"/>
      <c r="D35" s="299"/>
      <c r="E35" s="299"/>
      <c r="F35" s="300"/>
    </row>
    <row r="36" spans="1:6" ht="14.25">
      <c r="A36" s="31"/>
      <c r="B36" s="298" t="s">
        <v>115</v>
      </c>
      <c r="C36" s="299"/>
      <c r="D36" s="299"/>
      <c r="E36" s="299"/>
      <c r="F36" s="300"/>
    </row>
    <row r="37" spans="1:6" ht="14.25" customHeight="1">
      <c r="A37" s="31"/>
      <c r="B37" s="298" t="s">
        <v>116</v>
      </c>
      <c r="C37" s="299"/>
      <c r="D37" s="299"/>
      <c r="E37" s="299"/>
      <c r="F37" s="300"/>
    </row>
    <row r="38" spans="1:6" ht="14.25">
      <c r="A38" s="31"/>
      <c r="B38" s="301" t="s">
        <v>18</v>
      </c>
      <c r="C38" s="302"/>
      <c r="D38" s="302"/>
      <c r="E38" s="302"/>
      <c r="F38" s="303"/>
    </row>
    <row r="39" spans="1:6" ht="33.75" customHeight="1">
      <c r="A39" s="31"/>
      <c r="B39" s="295" t="s">
        <v>164</v>
      </c>
      <c r="C39" s="296"/>
      <c r="D39" s="296"/>
      <c r="E39" s="296"/>
      <c r="F39" s="297"/>
    </row>
    <row r="40" spans="1:6" ht="14.25">
      <c r="A40" s="31"/>
      <c r="B40" s="298" t="s">
        <v>117</v>
      </c>
      <c r="C40" s="299"/>
      <c r="D40" s="299"/>
      <c r="E40" s="299"/>
      <c r="F40" s="300"/>
    </row>
    <row r="41" spans="1:6" ht="14.25">
      <c r="A41" s="31"/>
      <c r="B41" s="301"/>
      <c r="C41" s="302"/>
      <c r="D41" s="302"/>
      <c r="E41" s="302"/>
      <c r="F41" s="303"/>
    </row>
    <row r="42" spans="1:6" ht="12.75">
      <c r="A42" s="323" t="s">
        <v>209</v>
      </c>
      <c r="B42" s="324"/>
      <c r="C42" s="324"/>
      <c r="D42" s="324"/>
      <c r="E42" s="325"/>
      <c r="F42" s="129" t="s">
        <v>210</v>
      </c>
    </row>
    <row r="43" spans="1:6" ht="27" customHeight="1">
      <c r="A43" s="128"/>
      <c r="B43" s="316"/>
      <c r="C43" s="317"/>
      <c r="D43" s="317"/>
      <c r="E43" s="318"/>
      <c r="F43" s="33"/>
    </row>
    <row r="44" spans="1:6" ht="16.5" customHeight="1">
      <c r="A44" s="128"/>
      <c r="B44" s="316"/>
      <c r="C44" s="317"/>
      <c r="D44" s="317"/>
      <c r="E44" s="318"/>
      <c r="F44" s="33"/>
    </row>
    <row r="45" spans="1:6" ht="17.25" customHeight="1">
      <c r="A45" s="31"/>
      <c r="B45" s="310"/>
      <c r="C45" s="311"/>
      <c r="D45" s="311"/>
      <c r="E45" s="312"/>
      <c r="F45" s="33"/>
    </row>
    <row r="46" spans="1:6" ht="17.25" customHeight="1">
      <c r="A46" s="31"/>
      <c r="B46" s="310"/>
      <c r="C46" s="311"/>
      <c r="D46" s="311"/>
      <c r="E46" s="312"/>
      <c r="F46" s="33"/>
    </row>
    <row r="47" spans="1:6" ht="12.75">
      <c r="A47" s="323" t="s">
        <v>200</v>
      </c>
      <c r="B47" s="324"/>
      <c r="C47" s="324"/>
      <c r="D47" s="324"/>
      <c r="E47" s="325"/>
      <c r="F47" s="32"/>
    </row>
    <row r="48" spans="1:6" s="6" customFormat="1" ht="51" customHeight="1">
      <c r="A48" s="294" t="s">
        <v>216</v>
      </c>
      <c r="B48" s="294"/>
      <c r="C48" s="294"/>
      <c r="D48" s="294"/>
      <c r="E48" s="294"/>
      <c r="F48" s="294"/>
    </row>
    <row r="49" spans="1:6" s="6" customFormat="1" ht="12" customHeight="1">
      <c r="A49" s="34"/>
      <c r="B49" s="35"/>
      <c r="C49" s="35"/>
      <c r="D49" s="35"/>
      <c r="E49" s="35"/>
      <c r="F49" s="36"/>
    </row>
    <row r="50" spans="1:17" ht="12.75">
      <c r="A50" s="13" t="s">
        <v>6</v>
      </c>
      <c r="B50" s="13"/>
      <c r="C50" s="42"/>
      <c r="D50" s="37"/>
      <c r="E50" s="322" t="s">
        <v>48</v>
      </c>
      <c r="F50" s="32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4"/>
      <c r="B51" s="14"/>
      <c r="C51" s="43" t="s">
        <v>4</v>
      </c>
      <c r="D51" s="12"/>
      <c r="E51" s="321" t="s">
        <v>91</v>
      </c>
      <c r="F51" s="32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4"/>
      <c r="B52" s="14"/>
      <c r="C52" s="43"/>
      <c r="D52" s="12"/>
      <c r="E52" s="41"/>
      <c r="F52" s="4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</row>
    <row r="53" spans="1:6" ht="12.75">
      <c r="A53" s="197" t="s">
        <v>217</v>
      </c>
      <c r="B53" s="197"/>
      <c r="C53" s="198"/>
      <c r="D53" s="199"/>
      <c r="E53" s="320" t="s">
        <v>224</v>
      </c>
      <c r="F53" s="320"/>
    </row>
    <row r="54" spans="1:6" ht="12.75">
      <c r="A54" s="200"/>
      <c r="B54" s="204" t="s">
        <v>222</v>
      </c>
      <c r="C54" s="202" t="s">
        <v>4</v>
      </c>
      <c r="D54" s="203"/>
      <c r="E54" s="319" t="s">
        <v>91</v>
      </c>
      <c r="F54" s="319"/>
    </row>
    <row r="55" spans="1:6" ht="12.75">
      <c r="A55" s="14"/>
      <c r="B55" s="14"/>
      <c r="C55" s="14"/>
      <c r="D55" s="14"/>
      <c r="E55" s="14"/>
      <c r="F55" s="11"/>
    </row>
    <row r="56" spans="1:6" ht="12.75">
      <c r="A56" s="14"/>
      <c r="B56" s="14"/>
      <c r="C56" s="14"/>
      <c r="D56" s="14"/>
      <c r="E56" s="14"/>
      <c r="F56" s="11"/>
    </row>
    <row r="57" spans="1:6" ht="12.75">
      <c r="A57" s="14"/>
      <c r="B57" s="14"/>
      <c r="C57" s="14"/>
      <c r="D57" s="14"/>
      <c r="E57" s="14"/>
      <c r="F57" s="11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</sheetData>
  <sheetProtection/>
  <mergeCells count="51">
    <mergeCell ref="B17:F17"/>
    <mergeCell ref="B43:E43"/>
    <mergeCell ref="A42:E42"/>
    <mergeCell ref="B19:F19"/>
    <mergeCell ref="B20:F20"/>
    <mergeCell ref="B21:F21"/>
    <mergeCell ref="B22:F22"/>
    <mergeCell ref="B23:F23"/>
    <mergeCell ref="B24:F24"/>
    <mergeCell ref="B25:F25"/>
    <mergeCell ref="E13:F13"/>
    <mergeCell ref="E10:F10"/>
    <mergeCell ref="B14:F14"/>
    <mergeCell ref="B15:F15"/>
    <mergeCell ref="C2:D2"/>
    <mergeCell ref="D11:E12"/>
    <mergeCell ref="C5:F5"/>
    <mergeCell ref="A8:C8"/>
    <mergeCell ref="C3:D3"/>
    <mergeCell ref="C6:F6"/>
    <mergeCell ref="A5:B5"/>
    <mergeCell ref="A9:C9"/>
    <mergeCell ref="A10:C10"/>
    <mergeCell ref="F11:F12"/>
    <mergeCell ref="B44:E44"/>
    <mergeCell ref="E54:F54"/>
    <mergeCell ref="E53:F53"/>
    <mergeCell ref="E51:F51"/>
    <mergeCell ref="E50:F50"/>
    <mergeCell ref="A47:E47"/>
    <mergeCell ref="B45:E45"/>
    <mergeCell ref="B16:F16"/>
    <mergeCell ref="B35:F35"/>
    <mergeCell ref="B36:F36"/>
    <mergeCell ref="B37:F37"/>
    <mergeCell ref="B31:F31"/>
    <mergeCell ref="B32:F32"/>
    <mergeCell ref="B26:F26"/>
    <mergeCell ref="B33:F33"/>
    <mergeCell ref="B34:F34"/>
    <mergeCell ref="B27:F27"/>
    <mergeCell ref="B18:F18"/>
    <mergeCell ref="A48:F48"/>
    <mergeCell ref="B39:F39"/>
    <mergeCell ref="B40:F40"/>
    <mergeCell ref="B41:F41"/>
    <mergeCell ref="B38:F38"/>
    <mergeCell ref="B28:F28"/>
    <mergeCell ref="B29:F29"/>
    <mergeCell ref="B30:F30"/>
    <mergeCell ref="B46:E46"/>
  </mergeCells>
  <dataValidations count="3">
    <dataValidation type="list" allowBlank="1" showInputMessage="1" showErrorMessage="1" sqref="A50 A53">
      <formula1>Должность</formula1>
    </dataValidation>
    <dataValidation type="list" allowBlank="1" showInputMessage="1" showErrorMessage="1" sqref="E50:F50 E53:F53 F2">
      <formula1>ФИО</formula1>
    </dataValidation>
    <dataValidation type="list" allowBlank="1" showInputMessage="1" showErrorMessage="1" sqref="C5:F5">
      <formula1>Учреждение</formula1>
    </dataValidation>
  </dataValidations>
  <printOptions/>
  <pageMargins left="0.62" right="0.1968503937007874" top="0.31" bottom="0.38" header="0.3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Q57"/>
  <sheetViews>
    <sheetView view="pageBreakPreview" zoomScaleSheetLayoutView="100" zoomScalePageLayoutView="0" workbookViewId="0" topLeftCell="A9">
      <selection activeCell="F36" sqref="F36"/>
    </sheetView>
  </sheetViews>
  <sheetFormatPr defaultColWidth="9.00390625" defaultRowHeight="12.75"/>
  <cols>
    <col min="1" max="1" width="15.375" style="7" customWidth="1"/>
    <col min="2" max="2" width="24.00390625" style="7" customWidth="1"/>
    <col min="3" max="3" width="12.75390625" style="7" customWidth="1"/>
    <col min="4" max="4" width="15.75390625" style="7" customWidth="1"/>
    <col min="5" max="5" width="3.75390625" style="7" customWidth="1"/>
    <col min="6" max="6" width="20.75390625" style="7" customWidth="1"/>
  </cols>
  <sheetData>
    <row r="1" spans="1:6" ht="12.75">
      <c r="A1" s="11"/>
      <c r="B1" s="11"/>
      <c r="C1" s="12"/>
      <c r="D1" s="12"/>
      <c r="E1" s="12"/>
      <c r="F1" s="12"/>
    </row>
    <row r="2" spans="1:6" ht="12.75">
      <c r="A2" s="11"/>
      <c r="B2" s="38" t="s">
        <v>47</v>
      </c>
      <c r="C2" s="13"/>
      <c r="D2" s="13"/>
      <c r="E2" s="14"/>
      <c r="F2" s="14"/>
    </row>
    <row r="3" spans="1:6" s="5" customFormat="1" ht="12.75">
      <c r="A3" s="11"/>
      <c r="B3" s="38" t="s">
        <v>46</v>
      </c>
      <c r="C3" s="322"/>
      <c r="D3" s="322"/>
      <c r="E3" s="13"/>
      <c r="F3" s="26" t="s">
        <v>127</v>
      </c>
    </row>
    <row r="4" spans="1:6" ht="12.75">
      <c r="A4" s="16"/>
      <c r="B4" s="17"/>
      <c r="C4" s="332" t="s">
        <v>4</v>
      </c>
      <c r="D4" s="332"/>
      <c r="E4" s="16"/>
      <c r="F4" s="39" t="s">
        <v>8</v>
      </c>
    </row>
    <row r="5" spans="1:6" ht="12.75">
      <c r="A5" s="11"/>
      <c r="B5" s="11"/>
      <c r="C5" s="11"/>
      <c r="D5" s="11"/>
      <c r="E5" s="11"/>
      <c r="F5" s="11"/>
    </row>
    <row r="6" spans="1:6" ht="14.25">
      <c r="A6" s="334" t="s">
        <v>10</v>
      </c>
      <c r="B6" s="334"/>
      <c r="C6" s="330" t="s">
        <v>172</v>
      </c>
      <c r="D6" s="330"/>
      <c r="E6" s="330"/>
      <c r="F6" s="330"/>
    </row>
    <row r="7" spans="1:6" ht="14.25">
      <c r="A7" s="18"/>
      <c r="B7" s="19"/>
      <c r="C7" s="333" t="s">
        <v>7</v>
      </c>
      <c r="D7" s="333"/>
      <c r="E7" s="333"/>
      <c r="F7" s="333"/>
    </row>
    <row r="8" spans="1:6" ht="15.75">
      <c r="A8" s="20"/>
      <c r="B8" s="20"/>
      <c r="C8" s="20"/>
      <c r="D8" s="20"/>
      <c r="E8" s="20"/>
      <c r="F8" s="11"/>
    </row>
    <row r="9" spans="1:7" ht="15.75">
      <c r="A9" s="331" t="s">
        <v>9</v>
      </c>
      <c r="B9" s="331"/>
      <c r="C9" s="331"/>
      <c r="D9" s="21"/>
      <c r="E9" s="21"/>
      <c r="F9" s="22">
        <v>212</v>
      </c>
      <c r="G9" s="4"/>
    </row>
    <row r="10" spans="1:6" ht="12.75">
      <c r="A10" s="335" t="s">
        <v>168</v>
      </c>
      <c r="B10" s="336"/>
      <c r="C10" s="337"/>
      <c r="D10" s="23"/>
      <c r="E10" s="14"/>
      <c r="F10" s="11"/>
    </row>
    <row r="11" spans="1:6" ht="12.75">
      <c r="A11" s="338" t="s">
        <v>19</v>
      </c>
      <c r="B11" s="338"/>
      <c r="C11" s="338"/>
      <c r="D11" s="25"/>
      <c r="E11" s="342"/>
      <c r="F11" s="342"/>
    </row>
    <row r="12" spans="1:6" ht="12.75">
      <c r="A12" s="24"/>
      <c r="B12" s="24"/>
      <c r="C12" s="24"/>
      <c r="D12" s="326" t="s">
        <v>20</v>
      </c>
      <c r="E12" s="327"/>
      <c r="F12" s="339">
        <v>17900</v>
      </c>
    </row>
    <row r="13" spans="1:6" ht="24" customHeight="1">
      <c r="A13" s="24"/>
      <c r="B13" s="24"/>
      <c r="C13" s="24"/>
      <c r="D13" s="328"/>
      <c r="E13" s="329"/>
      <c r="F13" s="340"/>
    </row>
    <row r="14" spans="1:6" ht="12.75">
      <c r="A14" s="26"/>
      <c r="B14" s="26"/>
      <c r="C14" s="26"/>
      <c r="D14" s="27"/>
      <c r="E14" s="341" t="s">
        <v>0</v>
      </c>
      <c r="F14" s="341"/>
    </row>
    <row r="15" spans="1:6" s="3" customFormat="1" ht="32.25" customHeight="1">
      <c r="A15" s="28" t="s">
        <v>5</v>
      </c>
      <c r="B15" s="343" t="s">
        <v>208</v>
      </c>
      <c r="C15" s="344"/>
      <c r="D15" s="344"/>
      <c r="E15" s="344"/>
      <c r="F15" s="345"/>
    </row>
    <row r="16" spans="1:6" s="3" customFormat="1" ht="12.75">
      <c r="A16" s="29" t="s">
        <v>1</v>
      </c>
      <c r="B16" s="346" t="s">
        <v>2</v>
      </c>
      <c r="C16" s="347"/>
      <c r="D16" s="347"/>
      <c r="E16" s="347"/>
      <c r="F16" s="348"/>
    </row>
    <row r="17" spans="1:6" ht="18" customHeight="1">
      <c r="A17" s="11"/>
      <c r="B17" s="301" t="s">
        <v>211</v>
      </c>
      <c r="C17" s="302"/>
      <c r="D17" s="302"/>
      <c r="E17" s="302"/>
      <c r="F17" s="303"/>
    </row>
    <row r="18" spans="1:9" ht="24.75" customHeight="1">
      <c r="A18" s="31"/>
      <c r="B18" s="350" t="s">
        <v>265</v>
      </c>
      <c r="C18" s="351"/>
      <c r="D18" s="351"/>
      <c r="E18" s="351"/>
      <c r="F18" s="352"/>
      <c r="I18">
        <f>3*57.5*12</f>
        <v>2070</v>
      </c>
    </row>
    <row r="19" spans="1:6" ht="14.25">
      <c r="A19" s="31"/>
      <c r="B19" s="357" t="s">
        <v>266</v>
      </c>
      <c r="C19" s="358"/>
      <c r="D19" s="358"/>
      <c r="E19" s="358"/>
      <c r="F19" s="359"/>
    </row>
    <row r="20" spans="1:6" ht="14.25">
      <c r="A20" s="31"/>
      <c r="B20" s="323"/>
      <c r="C20" s="324"/>
      <c r="D20" s="324"/>
      <c r="E20" s="324"/>
      <c r="F20" s="325"/>
    </row>
    <row r="21" spans="1:6" ht="14.25">
      <c r="A21" s="31"/>
      <c r="B21" s="323"/>
      <c r="C21" s="324"/>
      <c r="D21" s="324"/>
      <c r="E21" s="324"/>
      <c r="F21" s="325"/>
    </row>
    <row r="22" spans="1:6" ht="14.25">
      <c r="A22" s="31"/>
      <c r="B22" s="323"/>
      <c r="C22" s="324"/>
      <c r="D22" s="324"/>
      <c r="E22" s="324"/>
      <c r="F22" s="325"/>
    </row>
    <row r="23" spans="1:6" ht="14.25">
      <c r="A23" s="31"/>
      <c r="B23" s="323"/>
      <c r="C23" s="324"/>
      <c r="D23" s="324"/>
      <c r="E23" s="324"/>
      <c r="F23" s="325"/>
    </row>
    <row r="24" spans="1:9" ht="14.25">
      <c r="A24" s="31"/>
      <c r="B24" s="323"/>
      <c r="C24" s="324"/>
      <c r="D24" s="324"/>
      <c r="E24" s="324"/>
      <c r="F24" s="325"/>
      <c r="I24">
        <f>14*100*12</f>
        <v>16800</v>
      </c>
    </row>
    <row r="25" spans="1:6" ht="14.25">
      <c r="A25" s="31"/>
      <c r="B25" s="323"/>
      <c r="C25" s="324"/>
      <c r="D25" s="324"/>
      <c r="E25" s="324"/>
      <c r="F25" s="325"/>
    </row>
    <row r="26" spans="1:6" ht="14.25">
      <c r="A26" s="31"/>
      <c r="B26" s="323"/>
      <c r="C26" s="324"/>
      <c r="D26" s="324"/>
      <c r="E26" s="324"/>
      <c r="F26" s="325"/>
    </row>
    <row r="27" spans="1:6" ht="14.25">
      <c r="A27" s="31"/>
      <c r="B27" s="323"/>
      <c r="C27" s="324"/>
      <c r="D27" s="324"/>
      <c r="E27" s="324"/>
      <c r="F27" s="325"/>
    </row>
    <row r="28" spans="1:6" ht="14.25">
      <c r="A28" s="31"/>
      <c r="B28" s="323"/>
      <c r="C28" s="324"/>
      <c r="D28" s="324"/>
      <c r="E28" s="324"/>
      <c r="F28" s="325"/>
    </row>
    <row r="29" spans="1:6" ht="14.25">
      <c r="A29" s="31"/>
      <c r="B29" s="323"/>
      <c r="C29" s="324"/>
      <c r="D29" s="324"/>
      <c r="E29" s="324"/>
      <c r="F29" s="325"/>
    </row>
    <row r="30" spans="1:6" ht="12.75">
      <c r="A30" s="323" t="s">
        <v>209</v>
      </c>
      <c r="B30" s="324"/>
      <c r="C30" s="324"/>
      <c r="D30" s="324"/>
      <c r="E30" s="325"/>
      <c r="F30" s="129" t="s">
        <v>210</v>
      </c>
    </row>
    <row r="31" spans="1:6" ht="13.5" customHeight="1">
      <c r="A31" s="31"/>
      <c r="B31" s="354"/>
      <c r="C31" s="355"/>
      <c r="D31" s="355"/>
      <c r="E31" s="356"/>
      <c r="F31" s="87"/>
    </row>
    <row r="32" spans="1:6" ht="14.25">
      <c r="A32" s="31"/>
      <c r="B32" s="323"/>
      <c r="C32" s="324"/>
      <c r="D32" s="324"/>
      <c r="E32" s="325"/>
      <c r="F32" s="87"/>
    </row>
    <row r="33" spans="1:6" ht="14.25">
      <c r="A33" s="31"/>
      <c r="B33" s="301"/>
      <c r="C33" s="302"/>
      <c r="D33" s="302"/>
      <c r="E33" s="303"/>
      <c r="F33" s="87"/>
    </row>
    <row r="34" spans="1:6" ht="14.25">
      <c r="A34" s="31"/>
      <c r="B34" s="301"/>
      <c r="C34" s="302"/>
      <c r="D34" s="302"/>
      <c r="E34" s="303"/>
      <c r="F34" s="87"/>
    </row>
    <row r="35" spans="1:6" ht="14.25">
      <c r="A35" s="31"/>
      <c r="B35" s="301"/>
      <c r="C35" s="302"/>
      <c r="D35" s="302"/>
      <c r="E35" s="303"/>
      <c r="F35" s="87"/>
    </row>
    <row r="36" spans="1:6" ht="20.25" customHeight="1">
      <c r="A36" s="323" t="s">
        <v>200</v>
      </c>
      <c r="B36" s="324"/>
      <c r="C36" s="324"/>
      <c r="D36" s="324"/>
      <c r="E36" s="325"/>
      <c r="F36" s="86"/>
    </row>
    <row r="37" spans="1:6" ht="34.5" customHeight="1">
      <c r="A37" s="353" t="s">
        <v>118</v>
      </c>
      <c r="B37" s="353"/>
      <c r="C37" s="353"/>
      <c r="D37" s="353"/>
      <c r="E37" s="353"/>
      <c r="F37" s="353"/>
    </row>
    <row r="38" spans="1:6" ht="12.75">
      <c r="A38" s="44"/>
      <c r="B38" s="44"/>
      <c r="C38" s="44"/>
      <c r="D38" s="44"/>
      <c r="E38" s="44"/>
      <c r="F38" s="23"/>
    </row>
    <row r="39" spans="1:6" ht="12.75">
      <c r="A39" s="14"/>
      <c r="B39" s="14"/>
      <c r="C39" s="37"/>
      <c r="D39" s="37"/>
      <c r="E39" s="13"/>
      <c r="F39" s="11"/>
    </row>
    <row r="40" spans="1:6" ht="12.75">
      <c r="A40" s="14"/>
      <c r="B40" s="14"/>
      <c r="C40" s="37"/>
      <c r="D40" s="37"/>
      <c r="E40" s="13"/>
      <c r="F40" s="11"/>
    </row>
    <row r="41" spans="1:17" ht="12.75">
      <c r="A41" s="13" t="s">
        <v>6</v>
      </c>
      <c r="B41" s="13"/>
      <c r="C41" s="42"/>
      <c r="D41" s="37"/>
      <c r="E41" s="322" t="s">
        <v>48</v>
      </c>
      <c r="F41" s="32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4"/>
      <c r="B42" s="14"/>
      <c r="C42" s="43" t="s">
        <v>4</v>
      </c>
      <c r="D42" s="12"/>
      <c r="E42" s="321" t="s">
        <v>91</v>
      </c>
      <c r="F42" s="321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</row>
    <row r="43" spans="1:6" ht="13.5" customHeight="1">
      <c r="A43" s="14"/>
      <c r="B43" s="14"/>
      <c r="C43" s="43"/>
      <c r="D43" s="12"/>
      <c r="E43" s="41"/>
      <c r="F43" s="41"/>
    </row>
    <row r="44" spans="1:6" ht="12.75">
      <c r="A44" s="197" t="s">
        <v>217</v>
      </c>
      <c r="B44" s="201" t="s">
        <v>255</v>
      </c>
      <c r="C44" s="198"/>
      <c r="D44" s="199"/>
      <c r="E44" s="320" t="s">
        <v>224</v>
      </c>
      <c r="F44" s="320"/>
    </row>
    <row r="45" spans="1:6" ht="12.75">
      <c r="A45" s="200"/>
      <c r="B45" s="204" t="s">
        <v>222</v>
      </c>
      <c r="C45" s="202" t="s">
        <v>4</v>
      </c>
      <c r="D45" s="203"/>
      <c r="E45" s="319" t="s">
        <v>91</v>
      </c>
      <c r="F45" s="319"/>
    </row>
    <row r="46" spans="1:6" ht="12.75">
      <c r="A46" s="14"/>
      <c r="B46" s="14"/>
      <c r="C46" s="14"/>
      <c r="D46" s="14"/>
      <c r="E46" s="14"/>
      <c r="F46" s="11"/>
    </row>
    <row r="47" spans="1:6" ht="12.75">
      <c r="A47" s="14"/>
      <c r="B47" s="14"/>
      <c r="C47" s="14"/>
      <c r="D47" s="14"/>
      <c r="E47" s="14"/>
      <c r="F47" s="11"/>
    </row>
    <row r="48" spans="1:6" ht="12.75">
      <c r="A48" s="14"/>
      <c r="B48" s="14"/>
      <c r="C48" s="14"/>
      <c r="D48" s="14"/>
      <c r="E48" s="14"/>
      <c r="F48" s="11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</sheetData>
  <sheetProtection/>
  <mergeCells count="39">
    <mergeCell ref="C7:F7"/>
    <mergeCell ref="A9:C9"/>
    <mergeCell ref="C3:D3"/>
    <mergeCell ref="C4:D4"/>
    <mergeCell ref="A6:B6"/>
    <mergeCell ref="C6:F6"/>
    <mergeCell ref="B31:E31"/>
    <mergeCell ref="B32:E32"/>
    <mergeCell ref="A10:C10"/>
    <mergeCell ref="A11:C11"/>
    <mergeCell ref="E11:F11"/>
    <mergeCell ref="D12:E13"/>
    <mergeCell ref="F12:F13"/>
    <mergeCell ref="E14:F14"/>
    <mergeCell ref="B19:F19"/>
    <mergeCell ref="B20:F20"/>
    <mergeCell ref="A30:E30"/>
    <mergeCell ref="B25:F25"/>
    <mergeCell ref="B26:F26"/>
    <mergeCell ref="B27:F27"/>
    <mergeCell ref="B28:F28"/>
    <mergeCell ref="B29:F29"/>
    <mergeCell ref="E44:F44"/>
    <mergeCell ref="E45:F45"/>
    <mergeCell ref="B33:E33"/>
    <mergeCell ref="B34:E34"/>
    <mergeCell ref="B35:E35"/>
    <mergeCell ref="A36:E36"/>
    <mergeCell ref="E41:F41"/>
    <mergeCell ref="E42:F42"/>
    <mergeCell ref="A37:F37"/>
    <mergeCell ref="B15:F15"/>
    <mergeCell ref="B16:F16"/>
    <mergeCell ref="B17:F17"/>
    <mergeCell ref="B18:F18"/>
    <mergeCell ref="B21:F21"/>
    <mergeCell ref="B22:F22"/>
    <mergeCell ref="B23:F23"/>
    <mergeCell ref="B24:F24"/>
  </mergeCells>
  <dataValidations count="3">
    <dataValidation type="list" allowBlank="1" showInputMessage="1" showErrorMessage="1" sqref="A41 A44">
      <formula1>Должность</formula1>
    </dataValidation>
    <dataValidation type="list" allowBlank="1" showInputMessage="1" showErrorMessage="1" sqref="F3 E44:F44 E41:F41">
      <formula1>ФИО</formula1>
    </dataValidation>
    <dataValidation type="list" allowBlank="1" showInputMessage="1" showErrorMessage="1" sqref="C6:F6">
      <formula1>Учреждение</formula1>
    </dataValidation>
  </dataValidation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49"/>
  <sheetViews>
    <sheetView view="pageBreakPreview" zoomScaleSheetLayoutView="100" zoomScalePageLayoutView="0" workbookViewId="0" topLeftCell="A10">
      <selection activeCell="B21" sqref="B21:F21"/>
    </sheetView>
  </sheetViews>
  <sheetFormatPr defaultColWidth="9.00390625" defaultRowHeight="12.75"/>
  <cols>
    <col min="1" max="1" width="13.375" style="7" customWidth="1"/>
    <col min="2" max="2" width="29.00390625" style="7" customWidth="1"/>
    <col min="3" max="3" width="12.75390625" style="7" customWidth="1"/>
    <col min="4" max="4" width="15.75390625" style="7" customWidth="1"/>
    <col min="5" max="5" width="3.75390625" style="7" customWidth="1"/>
    <col min="6" max="6" width="20.75390625" style="7" customWidth="1"/>
  </cols>
  <sheetData>
    <row r="1" spans="1:6" ht="12.75">
      <c r="A1" s="11"/>
      <c r="B1" s="11"/>
      <c r="C1" s="12"/>
      <c r="D1" s="12"/>
      <c r="E1" s="12"/>
      <c r="F1" s="12"/>
    </row>
    <row r="2" spans="1:6" ht="12.75">
      <c r="A2" s="11"/>
      <c r="B2" s="38" t="s">
        <v>47</v>
      </c>
      <c r="C2" s="13"/>
      <c r="D2" s="13"/>
      <c r="E2" s="14"/>
      <c r="F2" s="14"/>
    </row>
    <row r="3" spans="1:6" s="5" customFormat="1" ht="12.75">
      <c r="A3" s="11"/>
      <c r="B3" s="38" t="s">
        <v>46</v>
      </c>
      <c r="C3" s="322"/>
      <c r="D3" s="322"/>
      <c r="E3" s="13"/>
      <c r="F3" s="26" t="s">
        <v>127</v>
      </c>
    </row>
    <row r="4" spans="1:6" ht="12.75">
      <c r="A4" s="16"/>
      <c r="B4" s="17"/>
      <c r="C4" s="332" t="s">
        <v>4</v>
      </c>
      <c r="D4" s="332"/>
      <c r="E4" s="16"/>
      <c r="F4" s="39" t="s">
        <v>8</v>
      </c>
    </row>
    <row r="5" spans="1:6" ht="12.75">
      <c r="A5" s="11"/>
      <c r="B5" s="11"/>
      <c r="C5" s="11"/>
      <c r="D5" s="11"/>
      <c r="E5" s="11"/>
      <c r="F5" s="11"/>
    </row>
    <row r="6" spans="1:6" ht="14.25">
      <c r="A6" s="334" t="s">
        <v>10</v>
      </c>
      <c r="B6" s="334"/>
      <c r="C6" s="330" t="s">
        <v>172</v>
      </c>
      <c r="D6" s="330"/>
      <c r="E6" s="330"/>
      <c r="F6" s="330"/>
    </row>
    <row r="7" spans="1:6" ht="14.25">
      <c r="A7" s="18"/>
      <c r="B7" s="19"/>
      <c r="C7" s="333" t="s">
        <v>7</v>
      </c>
      <c r="D7" s="333"/>
      <c r="E7" s="333"/>
      <c r="F7" s="333"/>
    </row>
    <row r="8" spans="1:6" ht="15.75">
      <c r="A8" s="20"/>
      <c r="B8" s="20"/>
      <c r="C8" s="20"/>
      <c r="D8" s="20"/>
      <c r="E8" s="20"/>
      <c r="F8" s="11"/>
    </row>
    <row r="9" spans="1:7" ht="15.75">
      <c r="A9" s="331" t="s">
        <v>9</v>
      </c>
      <c r="B9" s="331"/>
      <c r="C9" s="331"/>
      <c r="D9" s="21"/>
      <c r="E9" s="21"/>
      <c r="F9" s="22">
        <v>213</v>
      </c>
      <c r="G9" s="4"/>
    </row>
    <row r="10" spans="1:6" ht="12.75">
      <c r="A10" s="335" t="s">
        <v>168</v>
      </c>
      <c r="B10" s="336"/>
      <c r="C10" s="337"/>
      <c r="D10" s="23"/>
      <c r="E10" s="14"/>
      <c r="F10" s="11"/>
    </row>
    <row r="11" spans="1:6" ht="12.75">
      <c r="A11" s="338" t="s">
        <v>19</v>
      </c>
      <c r="B11" s="338"/>
      <c r="C11" s="338"/>
      <c r="D11" s="25"/>
      <c r="E11" s="342"/>
      <c r="F11" s="342"/>
    </row>
    <row r="12" spans="1:6" ht="12.75">
      <c r="A12" s="24"/>
      <c r="B12" s="24"/>
      <c r="C12" s="24"/>
      <c r="D12" s="326" t="s">
        <v>20</v>
      </c>
      <c r="E12" s="327"/>
      <c r="F12" s="339">
        <v>813100</v>
      </c>
    </row>
    <row r="13" spans="1:6" ht="12.75">
      <c r="A13" s="24"/>
      <c r="B13" s="24"/>
      <c r="C13" s="24"/>
      <c r="D13" s="328"/>
      <c r="E13" s="329"/>
      <c r="F13" s="340"/>
    </row>
    <row r="14" spans="1:6" ht="12.75">
      <c r="A14" s="26"/>
      <c r="B14" s="26"/>
      <c r="C14" s="26"/>
      <c r="D14" s="27"/>
      <c r="E14" s="341" t="s">
        <v>0</v>
      </c>
      <c r="F14" s="341"/>
    </row>
    <row r="15" spans="1:6" s="3" customFormat="1" ht="32.25" customHeight="1">
      <c r="A15" s="28" t="s">
        <v>5</v>
      </c>
      <c r="B15" s="343" t="s">
        <v>208</v>
      </c>
      <c r="C15" s="344"/>
      <c r="D15" s="344"/>
      <c r="E15" s="344"/>
      <c r="F15" s="345"/>
    </row>
    <row r="16" spans="1:6" s="3" customFormat="1" ht="12.75">
      <c r="A16" s="29" t="s">
        <v>1</v>
      </c>
      <c r="B16" s="346" t="s">
        <v>2</v>
      </c>
      <c r="C16" s="347"/>
      <c r="D16" s="347"/>
      <c r="E16" s="347"/>
      <c r="F16" s="348"/>
    </row>
    <row r="17" spans="1:6" ht="24" customHeight="1">
      <c r="A17" s="19"/>
      <c r="B17" s="371" t="s">
        <v>16</v>
      </c>
      <c r="C17" s="372"/>
      <c r="D17" s="372"/>
      <c r="E17" s="372"/>
      <c r="F17" s="373"/>
    </row>
    <row r="18" spans="1:6" ht="63" customHeight="1">
      <c r="A18" s="132"/>
      <c r="B18" s="363" t="s">
        <v>173</v>
      </c>
      <c r="C18" s="364"/>
      <c r="D18" s="364"/>
      <c r="E18" s="364"/>
      <c r="F18" s="365"/>
    </row>
    <row r="19" spans="1:6" ht="34.5" customHeight="1">
      <c r="A19" s="132"/>
      <c r="B19" s="363" t="s">
        <v>119</v>
      </c>
      <c r="C19" s="366"/>
      <c r="D19" s="366"/>
      <c r="E19" s="366"/>
      <c r="F19" s="367"/>
    </row>
    <row r="20" spans="1:6" ht="77.25" customHeight="1">
      <c r="A20" s="132"/>
      <c r="B20" s="368" t="s">
        <v>149</v>
      </c>
      <c r="C20" s="369"/>
      <c r="D20" s="369"/>
      <c r="E20" s="369"/>
      <c r="F20" s="370"/>
    </row>
    <row r="21" spans="1:6" ht="14.25">
      <c r="A21" s="132"/>
      <c r="B21" s="323"/>
      <c r="C21" s="324"/>
      <c r="D21" s="324"/>
      <c r="E21" s="324"/>
      <c r="F21" s="325"/>
    </row>
    <row r="22" spans="1:6" ht="14.25">
      <c r="A22" s="132"/>
      <c r="B22" s="323"/>
      <c r="C22" s="324"/>
      <c r="D22" s="324"/>
      <c r="E22" s="324"/>
      <c r="F22" s="325"/>
    </row>
    <row r="23" spans="1:6" ht="14.25">
      <c r="A23" s="132"/>
      <c r="B23" s="323"/>
      <c r="C23" s="324"/>
      <c r="D23" s="324"/>
      <c r="E23" s="324"/>
      <c r="F23" s="325"/>
    </row>
    <row r="24" spans="1:6" ht="12.75">
      <c r="A24" s="374" t="s">
        <v>209</v>
      </c>
      <c r="B24" s="375"/>
      <c r="C24" s="375"/>
      <c r="D24" s="375"/>
      <c r="E24" s="376"/>
      <c r="F24" s="129" t="s">
        <v>210</v>
      </c>
    </row>
    <row r="25" spans="1:6" ht="27" customHeight="1">
      <c r="A25" s="132"/>
      <c r="B25" s="316"/>
      <c r="C25" s="317"/>
      <c r="D25" s="317"/>
      <c r="E25" s="318"/>
      <c r="F25" s="87"/>
    </row>
    <row r="26" spans="1:6" ht="14.25">
      <c r="A26" s="132"/>
      <c r="B26" s="316"/>
      <c r="C26" s="317"/>
      <c r="D26" s="317"/>
      <c r="E26" s="318"/>
      <c r="F26" s="87"/>
    </row>
    <row r="27" spans="1:6" ht="14.25">
      <c r="A27" s="132"/>
      <c r="B27" s="360"/>
      <c r="C27" s="361"/>
      <c r="D27" s="361"/>
      <c r="E27" s="362"/>
      <c r="F27" s="87"/>
    </row>
    <row r="28" spans="1:6" ht="12.75">
      <c r="A28" s="301" t="s">
        <v>200</v>
      </c>
      <c r="B28" s="302"/>
      <c r="C28" s="302"/>
      <c r="D28" s="302"/>
      <c r="E28" s="303"/>
      <c r="F28" s="86"/>
    </row>
    <row r="29" spans="1:6" ht="12.75">
      <c r="A29" s="44"/>
      <c r="B29" s="44"/>
      <c r="C29" s="44"/>
      <c r="D29" s="44"/>
      <c r="E29" s="44"/>
      <c r="F29" s="23"/>
    </row>
    <row r="30" spans="1:6" ht="12.75">
      <c r="A30" s="44"/>
      <c r="B30" s="44"/>
      <c r="C30" s="44"/>
      <c r="D30" s="44"/>
      <c r="E30" s="44"/>
      <c r="F30" s="23"/>
    </row>
    <row r="31" spans="1:6" ht="12.75">
      <c r="A31" s="14"/>
      <c r="B31" s="14"/>
      <c r="C31" s="37"/>
      <c r="D31" s="37"/>
      <c r="E31" s="13"/>
      <c r="F31" s="11"/>
    </row>
    <row r="32" spans="1:6" ht="12.75">
      <c r="A32" s="14"/>
      <c r="B32" s="14"/>
      <c r="C32" s="37"/>
      <c r="D32" s="37"/>
      <c r="E32" s="13"/>
      <c r="F32" s="11"/>
    </row>
    <row r="33" spans="1:17" ht="12.75">
      <c r="A33" s="13" t="s">
        <v>6</v>
      </c>
      <c r="B33" s="13"/>
      <c r="C33" s="42"/>
      <c r="D33" s="37"/>
      <c r="E33" s="322" t="s">
        <v>48</v>
      </c>
      <c r="F33" s="32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4"/>
      <c r="B34" s="14"/>
      <c r="C34" s="43" t="s">
        <v>4</v>
      </c>
      <c r="D34" s="12"/>
      <c r="E34" s="321" t="s">
        <v>91</v>
      </c>
      <c r="F34" s="321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</row>
    <row r="35" spans="1:6" ht="13.5" customHeight="1">
      <c r="A35" s="14"/>
      <c r="B35" s="14"/>
      <c r="C35" s="43"/>
      <c r="D35" s="12"/>
      <c r="E35" s="41"/>
      <c r="F35" s="41"/>
    </row>
    <row r="36" spans="1:6" ht="12.75">
      <c r="A36" s="197" t="s">
        <v>217</v>
      </c>
      <c r="B36" s="204" t="s">
        <v>255</v>
      </c>
      <c r="C36" s="198"/>
      <c r="D36" s="199"/>
      <c r="E36" s="320" t="s">
        <v>224</v>
      </c>
      <c r="F36" s="320"/>
    </row>
    <row r="37" spans="1:6" ht="12.75">
      <c r="A37" s="200"/>
      <c r="B37" s="204" t="s">
        <v>222</v>
      </c>
      <c r="C37" s="202" t="s">
        <v>4</v>
      </c>
      <c r="D37" s="203"/>
      <c r="E37" s="319" t="s">
        <v>91</v>
      </c>
      <c r="F37" s="319"/>
    </row>
    <row r="38" spans="1:6" ht="12.75">
      <c r="A38" s="14"/>
      <c r="B38" s="14"/>
      <c r="C38" s="14"/>
      <c r="D38" s="14"/>
      <c r="E38" s="14"/>
      <c r="F38" s="11"/>
    </row>
    <row r="39" spans="1:6" ht="12.75">
      <c r="A39" s="14"/>
      <c r="B39" s="14"/>
      <c r="C39" s="14"/>
      <c r="D39" s="14"/>
      <c r="E39" s="14"/>
      <c r="F39" s="11"/>
    </row>
    <row r="40" spans="1:6" ht="12.75">
      <c r="A40" s="14"/>
      <c r="B40" s="14"/>
      <c r="C40" s="14"/>
      <c r="D40" s="14"/>
      <c r="E40" s="14"/>
      <c r="F40" s="11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</sheetData>
  <sheetProtection/>
  <mergeCells count="30">
    <mergeCell ref="B23:F23"/>
    <mergeCell ref="A10:C10"/>
    <mergeCell ref="E37:F37"/>
    <mergeCell ref="A28:E28"/>
    <mergeCell ref="E34:F34"/>
    <mergeCell ref="E36:F36"/>
    <mergeCell ref="E33:F33"/>
    <mergeCell ref="B26:E26"/>
    <mergeCell ref="B25:E25"/>
    <mergeCell ref="A24:E24"/>
    <mergeCell ref="B22:F22"/>
    <mergeCell ref="A11:C11"/>
    <mergeCell ref="E11:F11"/>
    <mergeCell ref="F12:F13"/>
    <mergeCell ref="B15:F15"/>
    <mergeCell ref="B16:F16"/>
    <mergeCell ref="B18:F18"/>
    <mergeCell ref="B19:F19"/>
    <mergeCell ref="B20:F20"/>
    <mergeCell ref="B17:F17"/>
    <mergeCell ref="C3:D3"/>
    <mergeCell ref="C4:D4"/>
    <mergeCell ref="B27:E27"/>
    <mergeCell ref="A6:B6"/>
    <mergeCell ref="C6:F6"/>
    <mergeCell ref="D12:E13"/>
    <mergeCell ref="C7:F7"/>
    <mergeCell ref="A9:C9"/>
    <mergeCell ref="B21:F21"/>
    <mergeCell ref="E14:F14"/>
  </mergeCells>
  <dataValidations count="3">
    <dataValidation type="list" allowBlank="1" showInputMessage="1" showErrorMessage="1" sqref="E33:F33 E36:F36 F3">
      <formula1>ФИО</formula1>
    </dataValidation>
    <dataValidation type="list" allowBlank="1" showInputMessage="1" showErrorMessage="1" sqref="A33 A36">
      <formula1>Должность</formula1>
    </dataValidation>
    <dataValidation type="list" allowBlank="1" showInputMessage="1" showErrorMessage="1" sqref="C6:F6">
      <formula1>Учреждение</formula1>
    </dataValidation>
  </dataValidation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Q47"/>
  <sheetViews>
    <sheetView zoomScalePageLayoutView="0" workbookViewId="0" topLeftCell="A1">
      <selection activeCell="C24" sqref="C24:G24"/>
    </sheetView>
  </sheetViews>
  <sheetFormatPr defaultColWidth="9.00390625" defaultRowHeight="12.75"/>
  <cols>
    <col min="1" max="1" width="4.00390625" style="7" customWidth="1"/>
    <col min="2" max="2" width="9.25390625" style="7" customWidth="1"/>
    <col min="3" max="3" width="34.75390625" style="7" customWidth="1"/>
    <col min="4" max="4" width="11.00390625" style="7" customWidth="1"/>
    <col min="5" max="5" width="14.25390625" style="7" customWidth="1"/>
    <col min="6" max="6" width="10.625" style="7" customWidth="1"/>
    <col min="7" max="7" width="20.75390625" style="7" customWidth="1"/>
  </cols>
  <sheetData>
    <row r="1" spans="1:7" ht="12.75">
      <c r="A1" s="11"/>
      <c r="B1" s="11"/>
      <c r="C1" s="11"/>
      <c r="D1" s="12"/>
      <c r="E1" s="12"/>
      <c r="F1" s="12"/>
      <c r="G1" s="12"/>
    </row>
    <row r="2" spans="1:7" ht="12.75">
      <c r="A2" s="11"/>
      <c r="B2" s="11"/>
      <c r="C2" s="38" t="s">
        <v>47</v>
      </c>
      <c r="D2" s="13"/>
      <c r="E2" s="13"/>
      <c r="F2" s="14"/>
      <c r="G2" s="14"/>
    </row>
    <row r="3" spans="1:7" s="5" customFormat="1" ht="12.75">
      <c r="A3" s="11"/>
      <c r="B3" s="11"/>
      <c r="C3" s="38" t="s">
        <v>46</v>
      </c>
      <c r="D3" s="322"/>
      <c r="E3" s="322"/>
      <c r="F3" s="13"/>
      <c r="G3" s="26" t="s">
        <v>127</v>
      </c>
    </row>
    <row r="4" spans="1:7" ht="12.75">
      <c r="A4" s="16"/>
      <c r="B4" s="16"/>
      <c r="C4" s="17"/>
      <c r="D4" s="332" t="s">
        <v>4</v>
      </c>
      <c r="E4" s="332"/>
      <c r="F4" s="16"/>
      <c r="G4" s="39" t="s">
        <v>8</v>
      </c>
    </row>
    <row r="5" spans="1:7" ht="12.75">
      <c r="A5" s="11"/>
      <c r="B5" s="11"/>
      <c r="C5" s="11"/>
      <c r="D5" s="11"/>
      <c r="E5" s="11"/>
      <c r="F5" s="11"/>
      <c r="G5" s="11"/>
    </row>
    <row r="6" spans="1:7" ht="14.25">
      <c r="A6" s="334" t="s">
        <v>10</v>
      </c>
      <c r="B6" s="334"/>
      <c r="C6" s="334"/>
      <c r="D6" s="330" t="s">
        <v>172</v>
      </c>
      <c r="E6" s="330"/>
      <c r="F6" s="330"/>
      <c r="G6" s="330"/>
    </row>
    <row r="7" spans="1:7" ht="14.25">
      <c r="A7" s="18"/>
      <c r="B7" s="18"/>
      <c r="C7" s="19"/>
      <c r="D7" s="333" t="s">
        <v>7</v>
      </c>
      <c r="E7" s="333"/>
      <c r="F7" s="333"/>
      <c r="G7" s="333"/>
    </row>
    <row r="8" spans="1:7" ht="15.75">
      <c r="A8" s="20"/>
      <c r="B8" s="20"/>
      <c r="C8" s="20"/>
      <c r="D8" s="20"/>
      <c r="E8" s="20"/>
      <c r="F8" s="20"/>
      <c r="G8" s="11"/>
    </row>
    <row r="9" spans="1:7" ht="15.75">
      <c r="A9" s="331" t="s">
        <v>9</v>
      </c>
      <c r="B9" s="331"/>
      <c r="C9" s="331"/>
      <c r="D9" s="331"/>
      <c r="E9" s="21"/>
      <c r="F9" s="21"/>
      <c r="G9" s="22">
        <v>221</v>
      </c>
    </row>
    <row r="10" spans="1:7" ht="12.75">
      <c r="A10" s="335" t="s">
        <v>168</v>
      </c>
      <c r="B10" s="336"/>
      <c r="C10" s="336"/>
      <c r="D10" s="337"/>
      <c r="E10" s="23"/>
      <c r="F10" s="14"/>
      <c r="G10" s="11"/>
    </row>
    <row r="11" spans="1:7" ht="12.75">
      <c r="A11" s="338" t="s">
        <v>19</v>
      </c>
      <c r="B11" s="338"/>
      <c r="C11" s="338"/>
      <c r="D11" s="338"/>
      <c r="E11" s="25"/>
      <c r="F11" s="342"/>
      <c r="G11" s="342"/>
    </row>
    <row r="12" spans="1:7" ht="56.25" customHeight="1">
      <c r="A12" s="24"/>
      <c r="B12" s="24"/>
      <c r="C12" s="24"/>
      <c r="D12" s="24"/>
      <c r="E12" s="211" t="s">
        <v>20</v>
      </c>
      <c r="F12" s="145">
        <v>221</v>
      </c>
      <c r="G12" s="213">
        <v>23200</v>
      </c>
    </row>
    <row r="13" spans="1:7" s="3" customFormat="1" ht="69.75" customHeight="1">
      <c r="A13" s="28" t="s">
        <v>5</v>
      </c>
      <c r="B13" s="143" t="s">
        <v>214</v>
      </c>
      <c r="C13" s="343" t="s">
        <v>208</v>
      </c>
      <c r="D13" s="344"/>
      <c r="E13" s="344"/>
      <c r="F13" s="344"/>
      <c r="G13" s="345"/>
    </row>
    <row r="14" spans="1:7" s="3" customFormat="1" ht="12.75">
      <c r="A14" s="29" t="s">
        <v>1</v>
      </c>
      <c r="B14" s="144" t="s">
        <v>2</v>
      </c>
      <c r="C14" s="346" t="s">
        <v>3</v>
      </c>
      <c r="D14" s="347"/>
      <c r="E14" s="347"/>
      <c r="F14" s="347"/>
      <c r="G14" s="348"/>
    </row>
    <row r="15" spans="1:7" s="3" customFormat="1" ht="18" customHeight="1">
      <c r="A15" s="29"/>
      <c r="B15" s="156"/>
      <c r="C15" s="386" t="s">
        <v>193</v>
      </c>
      <c r="D15" s="387"/>
      <c r="E15" s="387"/>
      <c r="F15" s="387"/>
      <c r="G15" s="388"/>
    </row>
    <row r="16" spans="1:10" ht="14.25">
      <c r="A16" s="31"/>
      <c r="B16" s="157"/>
      <c r="C16" s="357" t="s">
        <v>267</v>
      </c>
      <c r="D16" s="358"/>
      <c r="E16" s="358"/>
      <c r="F16" s="358"/>
      <c r="G16" s="359"/>
      <c r="J16">
        <f>212.4*12</f>
        <v>2548.8</v>
      </c>
    </row>
    <row r="17" spans="1:10" ht="14.25">
      <c r="A17" s="31"/>
      <c r="B17" s="155"/>
      <c r="C17" s="357" t="s">
        <v>268</v>
      </c>
      <c r="D17" s="358"/>
      <c r="E17" s="358"/>
      <c r="F17" s="358"/>
      <c r="G17" s="359"/>
      <c r="J17">
        <f>82.6*12</f>
        <v>991.1999999999999</v>
      </c>
    </row>
    <row r="18" spans="1:10" ht="14.25">
      <c r="A18" s="31"/>
      <c r="B18" s="155"/>
      <c r="C18" s="357" t="s">
        <v>269</v>
      </c>
      <c r="D18" s="358"/>
      <c r="E18" s="358"/>
      <c r="F18" s="358"/>
      <c r="G18" s="359"/>
      <c r="J18">
        <f>600*0.38*12</f>
        <v>2736</v>
      </c>
    </row>
    <row r="19" spans="1:10" ht="15.75" customHeight="1">
      <c r="A19" s="31"/>
      <c r="B19" s="155"/>
      <c r="C19" s="350" t="s">
        <v>270</v>
      </c>
      <c r="D19" s="351"/>
      <c r="E19" s="351"/>
      <c r="F19" s="351"/>
      <c r="G19" s="352"/>
      <c r="J19">
        <f>100*2.4*12</f>
        <v>2880</v>
      </c>
    </row>
    <row r="20" spans="1:7" ht="14.25">
      <c r="A20" s="31"/>
      <c r="B20" s="155"/>
      <c r="C20" s="380" t="s">
        <v>292</v>
      </c>
      <c r="D20" s="381"/>
      <c r="E20" s="381"/>
      <c r="F20" s="381"/>
      <c r="G20" s="382"/>
    </row>
    <row r="21" spans="1:10" ht="14.25">
      <c r="A21" s="31"/>
      <c r="B21" s="155"/>
      <c r="C21" s="383" t="s">
        <v>271</v>
      </c>
      <c r="D21" s="384"/>
      <c r="E21" s="384"/>
      <c r="F21" s="384"/>
      <c r="G21" s="385"/>
      <c r="J21">
        <f>767*12</f>
        <v>9204</v>
      </c>
    </row>
    <row r="22" spans="1:7" ht="14.25">
      <c r="A22" s="31"/>
      <c r="B22" s="155"/>
      <c r="C22" s="383" t="s">
        <v>272</v>
      </c>
      <c r="D22" s="384"/>
      <c r="E22" s="384"/>
      <c r="F22" s="384"/>
      <c r="G22" s="385"/>
    </row>
    <row r="23" spans="1:7" ht="14.25">
      <c r="A23" s="31"/>
      <c r="B23" s="155"/>
      <c r="C23" s="377"/>
      <c r="D23" s="378"/>
      <c r="E23" s="378"/>
      <c r="F23" s="378"/>
      <c r="G23" s="379"/>
    </row>
    <row r="24" spans="1:7" ht="14.25">
      <c r="A24" s="31"/>
      <c r="B24" s="155"/>
      <c r="C24" s="377"/>
      <c r="D24" s="378"/>
      <c r="E24" s="378"/>
      <c r="F24" s="378"/>
      <c r="G24" s="379"/>
    </row>
    <row r="25" spans="1:7" ht="14.25">
      <c r="A25" s="31"/>
      <c r="B25" s="155"/>
      <c r="C25" s="377"/>
      <c r="D25" s="378"/>
      <c r="E25" s="378"/>
      <c r="F25" s="378"/>
      <c r="G25" s="379"/>
    </row>
    <row r="26" spans="1:7" ht="12.75">
      <c r="A26" s="323" t="s">
        <v>215</v>
      </c>
      <c r="B26" s="324"/>
      <c r="C26" s="324"/>
      <c r="D26" s="324"/>
      <c r="E26" s="324"/>
      <c r="F26" s="325"/>
      <c r="G26" s="129" t="s">
        <v>210</v>
      </c>
    </row>
    <row r="27" spans="1:7" ht="14.25">
      <c r="A27" s="31"/>
      <c r="B27" s="155"/>
      <c r="C27" s="354"/>
      <c r="D27" s="355"/>
      <c r="E27" s="355"/>
      <c r="F27" s="356"/>
      <c r="G27" s="140"/>
    </row>
    <row r="28" spans="1:7" ht="14.25">
      <c r="A28" s="31"/>
      <c r="B28" s="155"/>
      <c r="C28" s="357"/>
      <c r="D28" s="389"/>
      <c r="E28" s="389"/>
      <c r="F28" s="390"/>
      <c r="G28" s="122"/>
    </row>
    <row r="29" spans="1:7" ht="14.25">
      <c r="A29" s="31"/>
      <c r="B29" s="155"/>
      <c r="C29" s="301"/>
      <c r="D29" s="389"/>
      <c r="E29" s="389"/>
      <c r="F29" s="390"/>
      <c r="G29" s="122"/>
    </row>
    <row r="30" spans="1:7" ht="12.75">
      <c r="A30" s="392" t="s">
        <v>23</v>
      </c>
      <c r="B30" s="393"/>
      <c r="C30" s="393"/>
      <c r="D30" s="394"/>
      <c r="E30" s="395">
        <v>221</v>
      </c>
      <c r="F30" s="396"/>
      <c r="G30" s="205"/>
    </row>
    <row r="31" spans="1:7" ht="57" customHeight="1">
      <c r="A31" s="391" t="s">
        <v>192</v>
      </c>
      <c r="B31" s="391"/>
      <c r="C31" s="391"/>
      <c r="D31" s="391"/>
      <c r="E31" s="391"/>
      <c r="F31" s="391"/>
      <c r="G31" s="391"/>
    </row>
    <row r="32" spans="1:7" ht="12" customHeight="1">
      <c r="A32" s="44"/>
      <c r="B32" s="44"/>
      <c r="C32" s="44"/>
      <c r="D32" s="44"/>
      <c r="E32" s="44"/>
      <c r="F32" s="23"/>
      <c r="G32" s="11"/>
    </row>
    <row r="33" spans="1:7" ht="12.75">
      <c r="A33" s="14"/>
      <c r="B33" s="14"/>
      <c r="C33" s="14"/>
      <c r="D33" s="37"/>
      <c r="E33" s="13"/>
      <c r="F33" s="11"/>
      <c r="G33" s="11"/>
    </row>
    <row r="34" spans="1:17" ht="12.75">
      <c r="A34" s="13" t="s">
        <v>6</v>
      </c>
      <c r="B34" s="13"/>
      <c r="C34" s="13"/>
      <c r="D34" s="42"/>
      <c r="E34" s="37"/>
      <c r="F34" s="322" t="s">
        <v>48</v>
      </c>
      <c r="G34" s="322"/>
      <c r="H34" s="2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4"/>
      <c r="B35" s="14"/>
      <c r="C35" s="14"/>
      <c r="D35" s="43" t="s">
        <v>4</v>
      </c>
      <c r="E35" s="12"/>
      <c r="F35" s="321" t="s">
        <v>91</v>
      </c>
      <c r="G35" s="321"/>
      <c r="H35" s="2"/>
      <c r="I35" s="1"/>
      <c r="J35" s="1"/>
      <c r="K35" s="1"/>
      <c r="L35" s="1"/>
      <c r="M35" s="1"/>
      <c r="N35" s="1"/>
      <c r="O35" s="1"/>
      <c r="P35" s="1"/>
      <c r="Q35" s="1"/>
    </row>
    <row r="36" spans="1:7" ht="12.75">
      <c r="A36" s="14"/>
      <c r="B36" s="14"/>
      <c r="C36" s="14"/>
      <c r="D36" s="43"/>
      <c r="E36" s="12"/>
      <c r="F36" s="41"/>
      <c r="G36" s="41"/>
    </row>
    <row r="37" spans="1:7" ht="12.75">
      <c r="A37" s="199" t="s">
        <v>217</v>
      </c>
      <c r="B37" s="199"/>
      <c r="C37" s="201" t="s">
        <v>255</v>
      </c>
      <c r="D37" s="198"/>
      <c r="E37" s="199"/>
      <c r="F37" s="320" t="s">
        <v>224</v>
      </c>
      <c r="G37" s="320"/>
    </row>
    <row r="38" spans="1:7" ht="12.75">
      <c r="A38" s="200"/>
      <c r="B38" s="200"/>
      <c r="C38" s="204" t="s">
        <v>222</v>
      </c>
      <c r="D38" s="202" t="s">
        <v>4</v>
      </c>
      <c r="E38" s="203"/>
      <c r="F38" s="319" t="s">
        <v>91</v>
      </c>
      <c r="G38" s="319"/>
    </row>
    <row r="39" spans="1:16" ht="12.75">
      <c r="A39" s="8"/>
      <c r="B39" s="8"/>
      <c r="C39" s="8"/>
      <c r="D39" s="9"/>
      <c r="E39" s="9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</row>
    <row r="40" spans="1:4" ht="12.75">
      <c r="A40" s="8"/>
      <c r="B40" s="8"/>
      <c r="C40" s="8"/>
      <c r="D40" s="9"/>
    </row>
    <row r="41" spans="1:6" ht="12.75">
      <c r="A41" s="8"/>
      <c r="B41" s="8"/>
      <c r="C41" s="8"/>
      <c r="D41" s="8"/>
      <c r="E41" s="8"/>
      <c r="F41" s="8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>
      <c r="A46" s="8"/>
      <c r="B46" s="8"/>
      <c r="C46" s="8"/>
      <c r="D46" s="8"/>
      <c r="E46" s="8"/>
      <c r="F46" s="8"/>
    </row>
    <row r="47" spans="1:6" ht="12.75">
      <c r="A47" s="8"/>
      <c r="B47" s="8"/>
      <c r="C47" s="8"/>
      <c r="D47" s="8"/>
      <c r="E47" s="8"/>
      <c r="F47" s="8"/>
    </row>
  </sheetData>
  <sheetProtection/>
  <mergeCells count="33">
    <mergeCell ref="F38:G38"/>
    <mergeCell ref="A26:F26"/>
    <mergeCell ref="C28:F28"/>
    <mergeCell ref="F35:G35"/>
    <mergeCell ref="C29:F29"/>
    <mergeCell ref="F37:G37"/>
    <mergeCell ref="F34:G34"/>
    <mergeCell ref="A31:G31"/>
    <mergeCell ref="A30:D30"/>
    <mergeCell ref="E30:F30"/>
    <mergeCell ref="C17:G17"/>
    <mergeCell ref="C18:G18"/>
    <mergeCell ref="D3:E3"/>
    <mergeCell ref="D4:E4"/>
    <mergeCell ref="D6:G6"/>
    <mergeCell ref="A9:D9"/>
    <mergeCell ref="A6:C6"/>
    <mergeCell ref="C13:G13"/>
    <mergeCell ref="C14:G14"/>
    <mergeCell ref="C15:G15"/>
    <mergeCell ref="C16:G16"/>
    <mergeCell ref="A10:D10"/>
    <mergeCell ref="D7:G7"/>
    <mergeCell ref="F11:G11"/>
    <mergeCell ref="A11:D11"/>
    <mergeCell ref="C19:G19"/>
    <mergeCell ref="C20:G20"/>
    <mergeCell ref="C21:G21"/>
    <mergeCell ref="C22:G22"/>
    <mergeCell ref="C27:F27"/>
    <mergeCell ref="C23:G23"/>
    <mergeCell ref="C24:G24"/>
    <mergeCell ref="C25:G25"/>
  </mergeCells>
  <dataValidations count="3">
    <dataValidation type="list" allowBlank="1" showInputMessage="1" showErrorMessage="1" sqref="F34:G34 F37:G37 G3">
      <formula1>ФИО</formula1>
    </dataValidation>
    <dataValidation type="list" allowBlank="1" showInputMessage="1" showErrorMessage="1" sqref="A34:B34 A37:B37">
      <formula1>Должность</formula1>
    </dataValidation>
    <dataValidation type="list" allowBlank="1" showInputMessage="1" showErrorMessage="1" sqref="D6:G6">
      <formula1>Учреждение</formula1>
    </dataValidation>
  </dataValidations>
  <printOptions/>
  <pageMargins left="0.75" right="0.39" top="1" bottom="1" header="0.5" footer="0.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59"/>
  <sheetViews>
    <sheetView zoomScaleSheetLayoutView="75" zoomScalePageLayoutView="0" workbookViewId="0" topLeftCell="A13">
      <selection activeCell="C28" sqref="C28:F28"/>
    </sheetView>
  </sheetViews>
  <sheetFormatPr defaultColWidth="9.00390625" defaultRowHeight="12.75"/>
  <cols>
    <col min="1" max="1" width="4.00390625" style="7" customWidth="1"/>
    <col min="2" max="2" width="10.75390625" style="7" customWidth="1"/>
    <col min="3" max="3" width="32.75390625" style="7" customWidth="1"/>
    <col min="4" max="4" width="16.875" style="7" customWidth="1"/>
    <col min="5" max="5" width="8.75390625" style="7" customWidth="1"/>
    <col min="6" max="6" width="19.75390625" style="7" customWidth="1"/>
  </cols>
  <sheetData>
    <row r="1" spans="1:6" ht="12.75">
      <c r="A1" s="11"/>
      <c r="B1" s="38"/>
      <c r="C1" s="38" t="s">
        <v>47</v>
      </c>
      <c r="D1" s="13"/>
      <c r="E1" s="14"/>
      <c r="F1" s="14"/>
    </row>
    <row r="2" spans="1:6" ht="12.75">
      <c r="A2" s="11"/>
      <c r="B2" s="38"/>
      <c r="C2" s="38" t="s">
        <v>46</v>
      </c>
      <c r="D2" s="27"/>
      <c r="E2" s="25"/>
      <c r="F2" s="47" t="s">
        <v>127</v>
      </c>
    </row>
    <row r="3" spans="1:6" s="5" customFormat="1" ht="12.75" customHeight="1">
      <c r="A3" s="16"/>
      <c r="B3" s="17"/>
      <c r="C3" s="46"/>
      <c r="D3" s="48" t="s">
        <v>4</v>
      </c>
      <c r="E3" s="46"/>
      <c r="F3" s="45" t="s">
        <v>8</v>
      </c>
    </row>
    <row r="4" spans="1:6" ht="6.75" customHeight="1">
      <c r="A4" s="11"/>
      <c r="B4" s="11"/>
      <c r="C4" s="11"/>
      <c r="D4" s="11"/>
      <c r="E4" s="11"/>
      <c r="F4" s="11"/>
    </row>
    <row r="5" spans="1:6" ht="14.25">
      <c r="A5" s="431" t="s">
        <v>10</v>
      </c>
      <c r="B5" s="431"/>
      <c r="C5" s="431"/>
      <c r="D5" s="330" t="s">
        <v>172</v>
      </c>
      <c r="E5" s="330"/>
      <c r="F5" s="330"/>
    </row>
    <row r="6" spans="1:6" ht="14.25">
      <c r="A6" s="18"/>
      <c r="B6" s="19"/>
      <c r="C6" s="49"/>
      <c r="D6" s="333" t="s">
        <v>7</v>
      </c>
      <c r="E6" s="333"/>
      <c r="F6" s="333"/>
    </row>
    <row r="7" spans="1:6" ht="5.25" customHeight="1">
      <c r="A7" s="20"/>
      <c r="B7" s="20"/>
      <c r="C7" s="20"/>
      <c r="D7" s="20"/>
      <c r="E7" s="20"/>
      <c r="F7" s="11"/>
    </row>
    <row r="8" spans="1:7" ht="15.75">
      <c r="A8" s="432" t="s">
        <v>9</v>
      </c>
      <c r="B8" s="432"/>
      <c r="C8" s="432"/>
      <c r="D8" s="432"/>
      <c r="E8" s="21"/>
      <c r="F8" s="22">
        <v>223</v>
      </c>
      <c r="G8" s="4"/>
    </row>
    <row r="9" spans="1:6" ht="12.75">
      <c r="A9" s="335" t="s">
        <v>168</v>
      </c>
      <c r="B9" s="336"/>
      <c r="C9" s="336"/>
      <c r="D9" s="337"/>
      <c r="E9" s="14"/>
      <c r="F9" s="11"/>
    </row>
    <row r="10" spans="1:6" ht="12.75">
      <c r="A10" s="333" t="s">
        <v>19</v>
      </c>
      <c r="B10" s="333"/>
      <c r="C10" s="333"/>
      <c r="D10" s="333"/>
      <c r="E10" s="342"/>
      <c r="F10" s="342"/>
    </row>
    <row r="11" spans="1:6" ht="12.75">
      <c r="A11" s="71"/>
      <c r="B11" s="71"/>
      <c r="C11" s="71"/>
      <c r="D11" s="436" t="s">
        <v>20</v>
      </c>
      <c r="E11" s="72" t="s">
        <v>24</v>
      </c>
      <c r="F11" s="120">
        <v>632600</v>
      </c>
    </row>
    <row r="12" spans="1:6" ht="12.75">
      <c r="A12" s="71"/>
      <c r="B12" s="71"/>
      <c r="C12" s="71"/>
      <c r="D12" s="437"/>
      <c r="E12" s="72" t="s">
        <v>25</v>
      </c>
      <c r="F12" s="120">
        <v>206600</v>
      </c>
    </row>
    <row r="13" spans="1:6" ht="12.75">
      <c r="A13" s="71"/>
      <c r="B13" s="71"/>
      <c r="C13" s="71"/>
      <c r="D13" s="437"/>
      <c r="E13" s="72" t="s">
        <v>26</v>
      </c>
      <c r="F13" s="120">
        <v>185200</v>
      </c>
    </row>
    <row r="14" spans="1:6" ht="12.75">
      <c r="A14" s="71"/>
      <c r="B14" s="71"/>
      <c r="C14" s="71"/>
      <c r="D14" s="437"/>
      <c r="E14" s="72" t="s">
        <v>169</v>
      </c>
      <c r="F14" s="120">
        <v>1200</v>
      </c>
    </row>
    <row r="15" spans="1:6" ht="12.75">
      <c r="A15" s="71"/>
      <c r="B15" s="71"/>
      <c r="C15" s="71"/>
      <c r="D15" s="438"/>
      <c r="E15" s="72">
        <v>223</v>
      </c>
      <c r="F15" s="121">
        <f>SUM(F11:F14)</f>
        <v>1025600</v>
      </c>
    </row>
    <row r="16" spans="1:6" ht="12.75">
      <c r="A16" s="56"/>
      <c r="B16" s="56"/>
      <c r="C16" s="56"/>
      <c r="D16" s="57"/>
      <c r="E16" s="439" t="s">
        <v>0</v>
      </c>
      <c r="F16" s="439"/>
    </row>
    <row r="17" spans="1:6" s="3" customFormat="1" ht="65.25" customHeight="1">
      <c r="A17" s="73" t="s">
        <v>5</v>
      </c>
      <c r="B17" s="143" t="s">
        <v>214</v>
      </c>
      <c r="C17" s="397" t="s">
        <v>208</v>
      </c>
      <c r="D17" s="398"/>
      <c r="E17" s="398"/>
      <c r="F17" s="399"/>
    </row>
    <row r="18" spans="1:6" s="3" customFormat="1" ht="12.75">
      <c r="A18" s="74" t="s">
        <v>1</v>
      </c>
      <c r="B18" s="74" t="s">
        <v>2</v>
      </c>
      <c r="C18" s="400" t="s">
        <v>3</v>
      </c>
      <c r="D18" s="401"/>
      <c r="E18" s="401"/>
      <c r="F18" s="402"/>
    </row>
    <row r="19" spans="1:6" ht="14.25" customHeight="1">
      <c r="A19" s="433"/>
      <c r="B19" s="428">
        <v>501</v>
      </c>
      <c r="C19" s="403" t="s">
        <v>273</v>
      </c>
      <c r="D19" s="404"/>
      <c r="E19" s="404"/>
      <c r="F19" s="405"/>
    </row>
    <row r="20" spans="1:9" ht="27" customHeight="1">
      <c r="A20" s="434"/>
      <c r="B20" s="429"/>
      <c r="C20" s="310" t="s">
        <v>274</v>
      </c>
      <c r="D20" s="311"/>
      <c r="E20" s="311"/>
      <c r="F20" s="312"/>
      <c r="I20">
        <f>260*2347.85</f>
        <v>610441</v>
      </c>
    </row>
    <row r="21" spans="1:6" ht="14.25" customHeight="1">
      <c r="A21" s="434"/>
      <c r="B21" s="429"/>
      <c r="C21" s="310" t="s">
        <v>154</v>
      </c>
      <c r="D21" s="311"/>
      <c r="E21" s="311"/>
      <c r="F21" s="312"/>
    </row>
    <row r="22" spans="1:6" ht="15" customHeight="1">
      <c r="A22" s="434"/>
      <c r="B22" s="429"/>
      <c r="C22" s="310" t="s">
        <v>155</v>
      </c>
      <c r="D22" s="311"/>
      <c r="E22" s="311"/>
      <c r="F22" s="312"/>
    </row>
    <row r="23" spans="1:6" ht="15" customHeight="1">
      <c r="A23" s="435"/>
      <c r="B23" s="430"/>
      <c r="C23" s="310" t="s">
        <v>156</v>
      </c>
      <c r="D23" s="311"/>
      <c r="E23" s="311"/>
      <c r="F23" s="312"/>
    </row>
    <row r="24" spans="1:9" ht="28.5" customHeight="1">
      <c r="A24" s="75"/>
      <c r="B24" s="113">
        <v>503</v>
      </c>
      <c r="C24" s="350" t="s">
        <v>275</v>
      </c>
      <c r="D24" s="351"/>
      <c r="E24" s="351"/>
      <c r="F24" s="352"/>
      <c r="I24">
        <f>38500*4.4</f>
        <v>169400</v>
      </c>
    </row>
    <row r="25" spans="1:6" ht="24" customHeight="1">
      <c r="A25" s="433"/>
      <c r="B25" s="428">
        <v>504</v>
      </c>
      <c r="C25" s="422" t="s">
        <v>130</v>
      </c>
      <c r="D25" s="423"/>
      <c r="E25" s="423"/>
      <c r="F25" s="424"/>
    </row>
    <row r="26" spans="1:6" ht="18.75" customHeight="1">
      <c r="A26" s="434"/>
      <c r="B26" s="429"/>
      <c r="C26" s="310" t="s">
        <v>276</v>
      </c>
      <c r="D26" s="311"/>
      <c r="E26" s="311"/>
      <c r="F26" s="312"/>
    </row>
    <row r="27" spans="1:6" ht="18.75" customHeight="1">
      <c r="A27" s="434"/>
      <c r="B27" s="429"/>
      <c r="C27" s="310" t="s">
        <v>277</v>
      </c>
      <c r="D27" s="311"/>
      <c r="E27" s="311"/>
      <c r="F27" s="312"/>
    </row>
    <row r="28" spans="1:6" ht="14.25" customHeight="1">
      <c r="A28" s="435"/>
      <c r="B28" s="430"/>
      <c r="C28" s="406" t="s">
        <v>293</v>
      </c>
      <c r="D28" s="407"/>
      <c r="E28" s="407"/>
      <c r="F28" s="408"/>
    </row>
    <row r="29" spans="1:6" ht="14.25" customHeight="1">
      <c r="A29" s="433"/>
      <c r="B29" s="428">
        <v>505</v>
      </c>
      <c r="C29" s="422" t="s">
        <v>170</v>
      </c>
      <c r="D29" s="423"/>
      <c r="E29" s="423"/>
      <c r="F29" s="424"/>
    </row>
    <row r="30" spans="1:6" ht="26.25" customHeight="1">
      <c r="A30" s="435"/>
      <c r="B30" s="430"/>
      <c r="C30" s="425" t="s">
        <v>175</v>
      </c>
      <c r="D30" s="426"/>
      <c r="E30" s="426"/>
      <c r="F30" s="427"/>
    </row>
    <row r="31" spans="1:6" ht="14.25">
      <c r="A31" s="75"/>
      <c r="B31" s="114"/>
      <c r="C31" s="114" t="s">
        <v>215</v>
      </c>
      <c r="D31" s="76"/>
      <c r="E31" s="115"/>
      <c r="F31" s="159" t="s">
        <v>210</v>
      </c>
    </row>
    <row r="32" spans="1:6" ht="17.25" customHeight="1">
      <c r="A32" s="75"/>
      <c r="B32" s="150"/>
      <c r="C32" s="421"/>
      <c r="D32" s="421"/>
      <c r="E32" s="421"/>
      <c r="F32" s="141"/>
    </row>
    <row r="33" spans="1:6" ht="17.25" customHeight="1">
      <c r="A33" s="75"/>
      <c r="B33" s="150"/>
      <c r="C33" s="421"/>
      <c r="D33" s="421"/>
      <c r="E33" s="421"/>
      <c r="F33" s="149"/>
    </row>
    <row r="34" spans="1:6" ht="18" customHeight="1">
      <c r="A34" s="75"/>
      <c r="B34" s="150"/>
      <c r="C34" s="421"/>
      <c r="D34" s="421"/>
      <c r="E34" s="421"/>
      <c r="F34" s="149"/>
    </row>
    <row r="35" spans="1:6" ht="16.5" customHeight="1">
      <c r="A35" s="75"/>
      <c r="B35" s="150"/>
      <c r="C35" s="418"/>
      <c r="D35" s="419"/>
      <c r="E35" s="420"/>
      <c r="F35" s="151"/>
    </row>
    <row r="36" spans="1:6" ht="21.75" customHeight="1">
      <c r="A36" s="75"/>
      <c r="B36" s="150"/>
      <c r="C36" s="418"/>
      <c r="D36" s="419"/>
      <c r="E36" s="420"/>
      <c r="F36" s="136"/>
    </row>
    <row r="37" spans="1:6" ht="21.75" customHeight="1">
      <c r="A37" s="75"/>
      <c r="B37" s="154"/>
      <c r="C37" s="418"/>
      <c r="D37" s="419"/>
      <c r="E37" s="420"/>
      <c r="F37" s="136"/>
    </row>
    <row r="38" spans="1:6" ht="21.75" customHeight="1">
      <c r="A38" s="75"/>
      <c r="B38" s="150"/>
      <c r="C38" s="418"/>
      <c r="D38" s="419"/>
      <c r="E38" s="420"/>
      <c r="F38" s="136"/>
    </row>
    <row r="39" spans="1:6" ht="21.75" customHeight="1">
      <c r="A39" s="75"/>
      <c r="B39" s="154"/>
      <c r="C39" s="418"/>
      <c r="D39" s="419"/>
      <c r="E39" s="420"/>
      <c r="F39" s="136"/>
    </row>
    <row r="40" spans="1:6" ht="21.75" customHeight="1">
      <c r="A40" s="75"/>
      <c r="B40" s="154"/>
      <c r="C40" s="418"/>
      <c r="D40" s="419"/>
      <c r="E40" s="420"/>
      <c r="F40" s="136"/>
    </row>
    <row r="41" spans="1:6" ht="14.25">
      <c r="A41" s="75"/>
      <c r="B41" s="409" t="s">
        <v>23</v>
      </c>
      <c r="C41" s="410"/>
      <c r="D41" s="411"/>
      <c r="E41" s="72" t="s">
        <v>24</v>
      </c>
      <c r="F41" s="120"/>
    </row>
    <row r="42" spans="1:6" ht="14.25">
      <c r="A42" s="75"/>
      <c r="B42" s="412"/>
      <c r="C42" s="413"/>
      <c r="D42" s="414"/>
      <c r="E42" s="72" t="s">
        <v>25</v>
      </c>
      <c r="F42" s="120"/>
    </row>
    <row r="43" spans="1:6" ht="14.25">
      <c r="A43" s="75"/>
      <c r="B43" s="412"/>
      <c r="C43" s="413"/>
      <c r="D43" s="414"/>
      <c r="E43" s="72" t="s">
        <v>26</v>
      </c>
      <c r="F43" s="120"/>
    </row>
    <row r="44" spans="1:6" ht="14.25">
      <c r="A44" s="75"/>
      <c r="B44" s="412"/>
      <c r="C44" s="413"/>
      <c r="D44" s="414"/>
      <c r="E44" s="72" t="s">
        <v>169</v>
      </c>
      <c r="F44" s="120"/>
    </row>
    <row r="45" spans="1:6" ht="12.75">
      <c r="A45" s="116"/>
      <c r="B45" s="415"/>
      <c r="C45" s="416"/>
      <c r="D45" s="417"/>
      <c r="E45" s="72">
        <v>223</v>
      </c>
      <c r="F45" s="121"/>
    </row>
    <row r="46" spans="1:6" ht="12.75">
      <c r="A46" s="118"/>
      <c r="B46" s="118"/>
      <c r="C46" s="118"/>
      <c r="D46" s="118"/>
      <c r="E46" s="118"/>
      <c r="F46" s="117"/>
    </row>
    <row r="47" spans="1:6" ht="12.75">
      <c r="A47" s="56"/>
      <c r="B47" s="56"/>
      <c r="C47" s="119"/>
      <c r="D47" s="55"/>
      <c r="E47" s="55"/>
      <c r="F47" s="53"/>
    </row>
    <row r="48" spans="1:17" ht="12.75">
      <c r="A48" s="13" t="s">
        <v>6</v>
      </c>
      <c r="B48" s="13"/>
      <c r="C48" s="51"/>
      <c r="D48" s="27"/>
      <c r="E48" s="25"/>
      <c r="F48" s="47" t="s">
        <v>48</v>
      </c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4"/>
      <c r="B49" s="14"/>
      <c r="C49" s="52"/>
      <c r="D49" s="43" t="s">
        <v>4</v>
      </c>
      <c r="E49" s="49"/>
      <c r="F49" s="172" t="s">
        <v>91</v>
      </c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</row>
    <row r="50" spans="1:6" ht="12.75">
      <c r="A50" s="14"/>
      <c r="B50" s="14"/>
      <c r="C50" s="52"/>
      <c r="D50" s="43"/>
      <c r="E50" s="40"/>
      <c r="F50" s="43"/>
    </row>
    <row r="51" spans="1:6" ht="12.75">
      <c r="A51" s="13" t="s">
        <v>217</v>
      </c>
      <c r="B51" s="13"/>
      <c r="C51" s="24" t="s">
        <v>255</v>
      </c>
      <c r="D51" s="42"/>
      <c r="E51" s="25"/>
      <c r="F51" s="47" t="s">
        <v>224</v>
      </c>
    </row>
    <row r="52" spans="1:6" ht="12.75">
      <c r="A52" s="14"/>
      <c r="B52" s="15"/>
      <c r="C52" s="52" t="s">
        <v>222</v>
      </c>
      <c r="D52" s="43" t="s">
        <v>4</v>
      </c>
      <c r="E52" s="50"/>
      <c r="F52" s="172" t="s">
        <v>91</v>
      </c>
    </row>
    <row r="53" spans="1:6" ht="12.75">
      <c r="A53" s="56"/>
      <c r="B53" s="56"/>
      <c r="C53" s="56"/>
      <c r="D53" s="56"/>
      <c r="E53" s="56"/>
      <c r="F53" s="53"/>
    </row>
    <row r="54" spans="1:6" ht="12.75">
      <c r="A54" s="56"/>
      <c r="B54" s="56"/>
      <c r="C54" s="56"/>
      <c r="D54" s="56"/>
      <c r="E54" s="56"/>
      <c r="F54" s="53"/>
    </row>
    <row r="55" spans="1:6" ht="12.75">
      <c r="A55" s="56"/>
      <c r="B55" s="56"/>
      <c r="C55" s="56"/>
      <c r="D55" s="56"/>
      <c r="E55" s="56"/>
      <c r="F55" s="53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17" s="7" customFormat="1" ht="12.75">
      <c r="A58" s="8"/>
      <c r="B58" s="8"/>
      <c r="C58" s="8"/>
      <c r="D58" s="8"/>
      <c r="E58" s="8"/>
      <c r="G58"/>
      <c r="H58"/>
      <c r="I58"/>
      <c r="J58"/>
      <c r="K58"/>
      <c r="L58"/>
      <c r="M58"/>
      <c r="N58"/>
      <c r="O58"/>
      <c r="P58"/>
      <c r="Q58"/>
    </row>
    <row r="59" spans="1:17" s="7" customFormat="1" ht="12.75">
      <c r="A59" s="8"/>
      <c r="B59" s="8"/>
      <c r="C59" s="8"/>
      <c r="D59" s="8"/>
      <c r="E59" s="8"/>
      <c r="G59"/>
      <c r="H59"/>
      <c r="I59"/>
      <c r="J59"/>
      <c r="K59"/>
      <c r="L59"/>
      <c r="M59"/>
      <c r="N59"/>
      <c r="O59"/>
      <c r="P59"/>
      <c r="Q59"/>
    </row>
  </sheetData>
  <sheetProtection/>
  <mergeCells count="39">
    <mergeCell ref="C34:E34"/>
    <mergeCell ref="C40:E40"/>
    <mergeCell ref="C39:E39"/>
    <mergeCell ref="C38:E38"/>
    <mergeCell ref="C35:E35"/>
    <mergeCell ref="C37:E37"/>
    <mergeCell ref="C32:E32"/>
    <mergeCell ref="A25:A28"/>
    <mergeCell ref="A29:A30"/>
    <mergeCell ref="A10:D10"/>
    <mergeCell ref="E10:F10"/>
    <mergeCell ref="D11:D15"/>
    <mergeCell ref="E16:F16"/>
    <mergeCell ref="B19:B23"/>
    <mergeCell ref="A19:A23"/>
    <mergeCell ref="B29:B30"/>
    <mergeCell ref="A5:C5"/>
    <mergeCell ref="D5:F5"/>
    <mergeCell ref="A8:D8"/>
    <mergeCell ref="A9:D9"/>
    <mergeCell ref="D6:F6"/>
    <mergeCell ref="B41:D45"/>
    <mergeCell ref="C36:E36"/>
    <mergeCell ref="C33:E33"/>
    <mergeCell ref="C24:F24"/>
    <mergeCell ref="C25:F25"/>
    <mergeCell ref="C26:F26"/>
    <mergeCell ref="C27:F27"/>
    <mergeCell ref="C29:F29"/>
    <mergeCell ref="C30:F30"/>
    <mergeCell ref="B25:B28"/>
    <mergeCell ref="C17:F17"/>
    <mergeCell ref="C18:F18"/>
    <mergeCell ref="C19:F19"/>
    <mergeCell ref="C28:F28"/>
    <mergeCell ref="C20:F20"/>
    <mergeCell ref="C21:F21"/>
    <mergeCell ref="C22:F22"/>
    <mergeCell ref="C23:F23"/>
  </mergeCells>
  <dataValidations count="3">
    <dataValidation type="list" allowBlank="1" showInputMessage="1" showErrorMessage="1" sqref="D48:F48 E51:F51 E2:F2">
      <formula1>ФИО</formula1>
    </dataValidation>
    <dataValidation type="list" allowBlank="1" showInputMessage="1" showErrorMessage="1" sqref="A48 A51">
      <formula1>Должность</formula1>
    </dataValidation>
    <dataValidation type="list" allowBlank="1" showInputMessage="1" showErrorMessage="1" sqref="D5:F5">
      <formula1>Учреждение</formula1>
    </dataValidation>
  </dataValidations>
  <printOptions/>
  <pageMargins left="0.75" right="0.34" top="0.48" bottom="0.58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65"/>
  <sheetViews>
    <sheetView view="pageBreakPreview" zoomScaleSheetLayoutView="100" zoomScalePageLayoutView="0" workbookViewId="0" topLeftCell="A1">
      <selection activeCell="C32" sqref="C32:F32"/>
    </sheetView>
  </sheetViews>
  <sheetFormatPr defaultColWidth="9.00390625" defaultRowHeight="12.75"/>
  <cols>
    <col min="1" max="1" width="4.00390625" style="7" customWidth="1"/>
    <col min="2" max="2" width="8.375" style="7" customWidth="1"/>
    <col min="3" max="3" width="32.75390625" style="7" customWidth="1"/>
    <col min="4" max="4" width="16.75390625" style="7" customWidth="1"/>
    <col min="5" max="5" width="22.25390625" style="7" customWidth="1"/>
    <col min="6" max="6" width="19.75390625" style="7" customWidth="1"/>
    <col min="9" max="9" width="9.625" style="0" bestFit="1" customWidth="1"/>
  </cols>
  <sheetData>
    <row r="1" spans="1:6" ht="12.75">
      <c r="A1" s="53"/>
      <c r="B1" s="54"/>
      <c r="C1" s="54" t="s">
        <v>47</v>
      </c>
      <c r="D1" s="55"/>
      <c r="E1" s="56"/>
      <c r="F1" s="56"/>
    </row>
    <row r="2" spans="1:6" ht="12.75">
      <c r="A2" s="53"/>
      <c r="B2" s="54"/>
      <c r="C2" s="54" t="s">
        <v>46</v>
      </c>
      <c r="D2" s="57"/>
      <c r="E2" s="58"/>
      <c r="F2" s="59" t="s">
        <v>127</v>
      </c>
    </row>
    <row r="3" spans="1:6" s="5" customFormat="1" ht="12">
      <c r="A3" s="60"/>
      <c r="B3" s="61"/>
      <c r="C3" s="62"/>
      <c r="D3" s="63" t="s">
        <v>4</v>
      </c>
      <c r="E3" s="62"/>
      <c r="F3" s="64" t="s">
        <v>8</v>
      </c>
    </row>
    <row r="4" spans="1:6" ht="6.75" customHeight="1">
      <c r="A4" s="53"/>
      <c r="B4" s="53"/>
      <c r="C4" s="53"/>
      <c r="D4" s="53"/>
      <c r="E4" s="53"/>
      <c r="F4" s="53"/>
    </row>
    <row r="5" spans="1:6" ht="14.25">
      <c r="A5" s="462" t="s">
        <v>10</v>
      </c>
      <c r="B5" s="462"/>
      <c r="C5" s="462"/>
      <c r="D5" s="463" t="s">
        <v>172</v>
      </c>
      <c r="E5" s="463"/>
      <c r="F5" s="463"/>
    </row>
    <row r="6" spans="1:6" ht="14.25">
      <c r="A6" s="65"/>
      <c r="B6" s="66"/>
      <c r="C6" s="67"/>
      <c r="D6" s="464" t="s">
        <v>7</v>
      </c>
      <c r="E6" s="464"/>
      <c r="F6" s="464"/>
    </row>
    <row r="7" spans="1:6" ht="5.25" customHeight="1">
      <c r="A7" s="68"/>
      <c r="B7" s="68"/>
      <c r="C7" s="68"/>
      <c r="D7" s="68"/>
      <c r="E7" s="68"/>
      <c r="F7" s="53"/>
    </row>
    <row r="8" spans="1:6" ht="15.75">
      <c r="A8" s="469" t="s">
        <v>9</v>
      </c>
      <c r="B8" s="469"/>
      <c r="C8" s="469"/>
      <c r="D8" s="469"/>
      <c r="E8" s="69"/>
      <c r="F8" s="70">
        <v>225</v>
      </c>
    </row>
    <row r="9" spans="1:6" ht="12.75">
      <c r="A9" s="466" t="s">
        <v>168</v>
      </c>
      <c r="B9" s="467"/>
      <c r="C9" s="467"/>
      <c r="D9" s="468"/>
      <c r="E9" s="56"/>
      <c r="F9" s="53"/>
    </row>
    <row r="10" spans="1:6" ht="12.75">
      <c r="A10" s="464" t="s">
        <v>19</v>
      </c>
      <c r="B10" s="464"/>
      <c r="C10" s="464"/>
      <c r="D10" s="464"/>
      <c r="E10" s="470"/>
      <c r="F10" s="470"/>
    </row>
    <row r="11" spans="1:6" ht="12.75">
      <c r="A11" s="71"/>
      <c r="B11" s="71"/>
      <c r="C11" s="71"/>
      <c r="D11" s="465" t="s">
        <v>20</v>
      </c>
      <c r="E11" s="72" t="s">
        <v>59</v>
      </c>
      <c r="F11" s="81">
        <v>40300</v>
      </c>
    </row>
    <row r="12" spans="1:6" ht="12.75">
      <c r="A12" s="71"/>
      <c r="B12" s="71"/>
      <c r="C12" s="71"/>
      <c r="D12" s="465"/>
      <c r="E12" s="72" t="s">
        <v>28</v>
      </c>
      <c r="F12" s="81">
        <v>11300</v>
      </c>
    </row>
    <row r="13" spans="1:6" ht="12.75">
      <c r="A13" s="71"/>
      <c r="B13" s="71"/>
      <c r="C13" s="71"/>
      <c r="D13" s="465"/>
      <c r="E13" s="72" t="s">
        <v>58</v>
      </c>
      <c r="F13" s="81">
        <v>3100</v>
      </c>
    </row>
    <row r="14" spans="1:6" ht="12.75">
      <c r="A14" s="71"/>
      <c r="B14" s="71"/>
      <c r="C14" s="71"/>
      <c r="D14" s="465"/>
      <c r="E14" s="72" t="s">
        <v>27</v>
      </c>
      <c r="F14" s="81">
        <v>13200</v>
      </c>
    </row>
    <row r="15" spans="1:6" ht="12.75">
      <c r="A15" s="71"/>
      <c r="B15" s="71"/>
      <c r="C15" s="71"/>
      <c r="D15" s="465"/>
      <c r="E15" s="72">
        <v>225</v>
      </c>
      <c r="F15" s="82">
        <f>SUM(F11:F14)</f>
        <v>67900</v>
      </c>
    </row>
    <row r="16" spans="1:6" ht="12.75">
      <c r="A16" s="56"/>
      <c r="B16" s="56"/>
      <c r="C16" s="56"/>
      <c r="D16" s="57"/>
      <c r="E16" s="76"/>
      <c r="F16" s="83" t="s">
        <v>0</v>
      </c>
    </row>
    <row r="17" spans="1:6" s="3" customFormat="1" ht="72" customHeight="1">
      <c r="A17" s="73" t="s">
        <v>5</v>
      </c>
      <c r="B17" s="143" t="s">
        <v>214</v>
      </c>
      <c r="C17" s="397" t="s">
        <v>208</v>
      </c>
      <c r="D17" s="398"/>
      <c r="E17" s="398"/>
      <c r="F17" s="399"/>
    </row>
    <row r="18" spans="1:6" s="3" customFormat="1" ht="11.25" customHeight="1">
      <c r="A18" s="74" t="s">
        <v>1</v>
      </c>
      <c r="B18" s="79" t="s">
        <v>2</v>
      </c>
      <c r="C18" s="474">
        <v>3</v>
      </c>
      <c r="D18" s="475"/>
      <c r="E18" s="475"/>
      <c r="F18" s="476"/>
    </row>
    <row r="19" spans="1:6" ht="15" customHeight="1">
      <c r="A19" s="75"/>
      <c r="B19" s="428">
        <v>202</v>
      </c>
      <c r="C19" s="422" t="s">
        <v>13</v>
      </c>
      <c r="D19" s="423"/>
      <c r="E19" s="423"/>
      <c r="F19" s="424"/>
    </row>
    <row r="20" spans="1:9" ht="26.25" customHeight="1">
      <c r="A20" s="75"/>
      <c r="B20" s="429"/>
      <c r="C20" s="440" t="s">
        <v>295</v>
      </c>
      <c r="D20" s="441"/>
      <c r="E20" s="441"/>
      <c r="F20" s="442"/>
      <c r="I20">
        <f>1077.13*1.06*12</f>
        <v>13701.0936</v>
      </c>
    </row>
    <row r="21" spans="1:6" ht="15.75" customHeight="1">
      <c r="A21" s="75"/>
      <c r="B21" s="429"/>
      <c r="C21" s="440" t="s">
        <v>174</v>
      </c>
      <c r="D21" s="441"/>
      <c r="E21" s="441"/>
      <c r="F21" s="442"/>
    </row>
    <row r="22" spans="1:6" ht="19.5" customHeight="1">
      <c r="A22" s="75"/>
      <c r="B22" s="429"/>
      <c r="C22" s="440" t="s">
        <v>129</v>
      </c>
      <c r="D22" s="441"/>
      <c r="E22" s="441"/>
      <c r="F22" s="442"/>
    </row>
    <row r="23" spans="1:6" ht="15.75" customHeight="1">
      <c r="A23" s="75"/>
      <c r="B23" s="429"/>
      <c r="C23" s="471" t="s">
        <v>121</v>
      </c>
      <c r="D23" s="472"/>
      <c r="E23" s="472"/>
      <c r="F23" s="473"/>
    </row>
    <row r="24" spans="1:6" ht="15" customHeight="1">
      <c r="A24" s="75"/>
      <c r="B24" s="429"/>
      <c r="C24" s="440" t="s">
        <v>165</v>
      </c>
      <c r="D24" s="441"/>
      <c r="E24" s="441"/>
      <c r="F24" s="442"/>
    </row>
    <row r="25" spans="1:6" ht="24" customHeight="1">
      <c r="A25" s="75"/>
      <c r="B25" s="430"/>
      <c r="C25" s="440" t="s">
        <v>179</v>
      </c>
      <c r="D25" s="441"/>
      <c r="E25" s="441"/>
      <c r="F25" s="442"/>
    </row>
    <row r="26" spans="1:6" ht="18.75" customHeight="1">
      <c r="A26" s="75"/>
      <c r="B26" s="428">
        <v>203</v>
      </c>
      <c r="C26" s="422" t="s">
        <v>45</v>
      </c>
      <c r="D26" s="423"/>
      <c r="E26" s="423"/>
      <c r="F26" s="424"/>
    </row>
    <row r="27" spans="1:9" ht="31.5" customHeight="1">
      <c r="A27" s="75"/>
      <c r="B27" s="429"/>
      <c r="C27" s="440" t="s">
        <v>296</v>
      </c>
      <c r="D27" s="441"/>
      <c r="E27" s="441"/>
      <c r="F27" s="442"/>
      <c r="I27" s="146">
        <f>3.25*198.52*1.1*12</f>
        <v>8516.508000000002</v>
      </c>
    </row>
    <row r="28" spans="1:9" ht="17.25" customHeight="1">
      <c r="A28" s="75"/>
      <c r="B28" s="430"/>
      <c r="C28" s="440" t="s">
        <v>204</v>
      </c>
      <c r="D28" s="441"/>
      <c r="E28" s="441"/>
      <c r="F28" s="442"/>
      <c r="I28">
        <f>902*0.2*11</f>
        <v>1984.4</v>
      </c>
    </row>
    <row r="29" spans="1:6" ht="17.25" customHeight="1">
      <c r="A29" s="75"/>
      <c r="B29" s="454">
        <v>204</v>
      </c>
      <c r="C29" s="443" t="s">
        <v>199</v>
      </c>
      <c r="D29" s="444"/>
      <c r="E29" s="444"/>
      <c r="F29" s="445"/>
    </row>
    <row r="30" spans="1:9" ht="24" customHeight="1">
      <c r="A30" s="126"/>
      <c r="B30" s="455"/>
      <c r="C30" s="446" t="s">
        <v>298</v>
      </c>
      <c r="D30" s="447"/>
      <c r="E30" s="447"/>
      <c r="F30" s="448"/>
      <c r="I30">
        <f>199*1.1*12</f>
        <v>2626.8</v>
      </c>
    </row>
    <row r="31" spans="1:6" ht="14.25">
      <c r="A31" s="126"/>
      <c r="B31" s="453">
        <v>205</v>
      </c>
      <c r="C31" s="403" t="s">
        <v>44</v>
      </c>
      <c r="D31" s="404"/>
      <c r="E31" s="404"/>
      <c r="F31" s="405"/>
    </row>
    <row r="32" spans="1:9" ht="16.5" customHeight="1">
      <c r="A32" s="126"/>
      <c r="B32" s="453"/>
      <c r="C32" s="440" t="s">
        <v>297</v>
      </c>
      <c r="D32" s="366"/>
      <c r="E32" s="366"/>
      <c r="F32" s="367"/>
      <c r="I32">
        <f>1100*12</f>
        <v>13200</v>
      </c>
    </row>
    <row r="33" spans="1:6" ht="51" customHeight="1">
      <c r="A33" s="126"/>
      <c r="B33" s="453"/>
      <c r="C33" s="459" t="s">
        <v>180</v>
      </c>
      <c r="D33" s="460"/>
      <c r="E33" s="460"/>
      <c r="F33" s="461"/>
    </row>
    <row r="34" spans="1:6" ht="28.5" customHeight="1">
      <c r="A34" s="126"/>
      <c r="B34" s="453"/>
      <c r="C34" s="440" t="s">
        <v>148</v>
      </c>
      <c r="D34" s="441"/>
      <c r="E34" s="441"/>
      <c r="F34" s="442"/>
    </row>
    <row r="35" spans="1:6" ht="13.5" customHeight="1">
      <c r="A35" s="126"/>
      <c r="B35" s="453"/>
      <c r="C35" s="440" t="s">
        <v>205</v>
      </c>
      <c r="D35" s="441"/>
      <c r="E35" s="441"/>
      <c r="F35" s="442"/>
    </row>
    <row r="36" spans="1:6" ht="13.5" customHeight="1">
      <c r="A36" s="126"/>
      <c r="B36" s="453"/>
      <c r="C36" s="440" t="s">
        <v>198</v>
      </c>
      <c r="D36" s="441"/>
      <c r="E36" s="441"/>
      <c r="F36" s="442"/>
    </row>
    <row r="37" spans="1:6" ht="13.5" customHeight="1">
      <c r="A37" s="126"/>
      <c r="B37" s="453"/>
      <c r="C37" s="456"/>
      <c r="D37" s="457"/>
      <c r="E37" s="457"/>
      <c r="F37" s="458"/>
    </row>
    <row r="38" spans="1:6" ht="13.5" customHeight="1">
      <c r="A38" s="126"/>
      <c r="B38" s="453"/>
      <c r="C38" s="456"/>
      <c r="D38" s="457"/>
      <c r="E38" s="457"/>
      <c r="F38" s="458"/>
    </row>
    <row r="39" spans="1:6" ht="12.75">
      <c r="A39" s="450" t="s">
        <v>215</v>
      </c>
      <c r="B39" s="451"/>
      <c r="C39" s="451"/>
      <c r="D39" s="451"/>
      <c r="E39" s="452"/>
      <c r="F39" s="159" t="s">
        <v>210</v>
      </c>
    </row>
    <row r="40" spans="1:6" ht="26.25" customHeight="1">
      <c r="A40" s="127"/>
      <c r="B40" s="130"/>
      <c r="C40" s="449"/>
      <c r="D40" s="449"/>
      <c r="E40" s="449"/>
      <c r="F40" s="85"/>
    </row>
    <row r="41" spans="1:6" ht="20.25" customHeight="1">
      <c r="A41" s="127"/>
      <c r="B41" s="130"/>
      <c r="C41" s="421"/>
      <c r="D41" s="421"/>
      <c r="E41" s="421"/>
      <c r="F41" s="85"/>
    </row>
    <row r="42" spans="1:6" ht="12.75" customHeight="1">
      <c r="A42" s="75"/>
      <c r="B42" s="134"/>
      <c r="C42" s="421"/>
      <c r="D42" s="421"/>
      <c r="E42" s="421"/>
      <c r="F42" s="85"/>
    </row>
    <row r="43" spans="1:6" ht="17.25" customHeight="1">
      <c r="A43" s="75"/>
      <c r="B43" s="134"/>
      <c r="C43" s="421"/>
      <c r="D43" s="421"/>
      <c r="E43" s="421"/>
      <c r="F43" s="85"/>
    </row>
    <row r="44" spans="1:6" ht="17.25" customHeight="1">
      <c r="A44" s="75"/>
      <c r="B44" s="134"/>
      <c r="C44" s="421"/>
      <c r="D44" s="421"/>
      <c r="E44" s="421"/>
      <c r="F44" s="85"/>
    </row>
    <row r="45" spans="1:6" ht="12.75">
      <c r="A45" s="409" t="s">
        <v>23</v>
      </c>
      <c r="B45" s="410"/>
      <c r="C45" s="410"/>
      <c r="D45" s="411"/>
      <c r="E45" s="72"/>
      <c r="F45" s="81"/>
    </row>
    <row r="46" spans="1:6" ht="14.25" customHeight="1">
      <c r="A46" s="412"/>
      <c r="B46" s="413"/>
      <c r="C46" s="413"/>
      <c r="D46" s="414"/>
      <c r="E46" s="72"/>
      <c r="F46" s="81"/>
    </row>
    <row r="47" spans="1:6" ht="14.25" customHeight="1">
      <c r="A47" s="412"/>
      <c r="B47" s="413"/>
      <c r="C47" s="413"/>
      <c r="D47" s="414"/>
      <c r="E47" s="72" t="s">
        <v>59</v>
      </c>
      <c r="F47" s="81"/>
    </row>
    <row r="48" spans="1:6" ht="14.25" customHeight="1">
      <c r="A48" s="412"/>
      <c r="B48" s="413"/>
      <c r="C48" s="413"/>
      <c r="D48" s="414"/>
      <c r="E48" s="72" t="s">
        <v>28</v>
      </c>
      <c r="F48" s="81"/>
    </row>
    <row r="49" spans="1:6" ht="14.25" customHeight="1">
      <c r="A49" s="412"/>
      <c r="B49" s="413"/>
      <c r="C49" s="413"/>
      <c r="D49" s="414"/>
      <c r="E49" s="72" t="s">
        <v>58</v>
      </c>
      <c r="F49" s="81"/>
    </row>
    <row r="50" spans="1:6" ht="14.25" customHeight="1">
      <c r="A50" s="412"/>
      <c r="B50" s="413"/>
      <c r="C50" s="413"/>
      <c r="D50" s="414"/>
      <c r="E50" s="72" t="s">
        <v>27</v>
      </c>
      <c r="F50" s="81"/>
    </row>
    <row r="51" spans="1:6" ht="11.25" customHeight="1">
      <c r="A51" s="415"/>
      <c r="B51" s="416"/>
      <c r="C51" s="416"/>
      <c r="D51" s="417"/>
      <c r="E51" s="72">
        <v>225</v>
      </c>
      <c r="F51" s="82"/>
    </row>
    <row r="52" spans="1:6" ht="30.75" customHeight="1">
      <c r="A52" s="477" t="s">
        <v>189</v>
      </c>
      <c r="B52" s="477"/>
      <c r="C52" s="477"/>
      <c r="D52" s="477"/>
      <c r="E52" s="477"/>
      <c r="F52" s="477"/>
    </row>
    <row r="53" spans="1:6" ht="12" customHeight="1">
      <c r="A53" s="80"/>
      <c r="B53" s="80"/>
      <c r="C53" s="80"/>
      <c r="D53" s="80"/>
      <c r="E53" s="80"/>
      <c r="F53" s="80"/>
    </row>
    <row r="54" spans="1:14" ht="12.75">
      <c r="A54" s="13" t="s">
        <v>6</v>
      </c>
      <c r="B54" s="13"/>
      <c r="C54" s="51"/>
      <c r="D54" s="27"/>
      <c r="E54" s="25"/>
      <c r="F54" s="47" t="s">
        <v>48</v>
      </c>
      <c r="G54" s="1"/>
      <c r="H54" s="1"/>
      <c r="I54" s="1"/>
      <c r="J54" s="1"/>
      <c r="K54" s="1"/>
      <c r="L54" s="1"/>
      <c r="M54" s="1"/>
      <c r="N54" s="1"/>
    </row>
    <row r="55" spans="1:14" ht="12.75">
      <c r="A55" s="14"/>
      <c r="B55" s="14"/>
      <c r="C55" s="52"/>
      <c r="D55" s="43" t="s">
        <v>4</v>
      </c>
      <c r="E55" s="49"/>
      <c r="F55" s="172" t="s">
        <v>91</v>
      </c>
      <c r="G55" s="1"/>
      <c r="H55" s="1"/>
      <c r="I55" s="1"/>
      <c r="J55" s="1"/>
      <c r="K55" s="1"/>
      <c r="L55" s="1"/>
      <c r="M55" s="1"/>
      <c r="N55" s="1"/>
    </row>
    <row r="56" spans="1:6" ht="12.75">
      <c r="A56" s="14"/>
      <c r="B56" s="14"/>
      <c r="C56" s="52"/>
      <c r="D56" s="43"/>
      <c r="E56" s="40"/>
      <c r="F56" s="43"/>
    </row>
    <row r="57" spans="1:6" ht="12.75">
      <c r="A57" s="13" t="s">
        <v>217</v>
      </c>
      <c r="B57" s="13"/>
      <c r="C57" s="24" t="s">
        <v>255</v>
      </c>
      <c r="D57" s="42"/>
      <c r="E57" s="25"/>
      <c r="F57" s="47" t="s">
        <v>224</v>
      </c>
    </row>
    <row r="58" spans="1:6" ht="12.75">
      <c r="A58" s="14"/>
      <c r="B58" s="15"/>
      <c r="C58" s="52" t="s">
        <v>222</v>
      </c>
      <c r="D58" s="43" t="s">
        <v>4</v>
      </c>
      <c r="E58" s="50"/>
      <c r="F58" s="172" t="s">
        <v>91</v>
      </c>
    </row>
    <row r="59" spans="1:6" ht="12.75">
      <c r="A59" s="14"/>
      <c r="B59" s="14"/>
      <c r="C59" s="44"/>
      <c r="D59" s="14"/>
      <c r="E59" s="14"/>
      <c r="F59" s="43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</sheetData>
  <sheetProtection/>
  <mergeCells count="42">
    <mergeCell ref="C17:F17"/>
    <mergeCell ref="C18:F18"/>
    <mergeCell ref="A52:F52"/>
    <mergeCell ref="A45:D51"/>
    <mergeCell ref="C42:E42"/>
    <mergeCell ref="C41:E41"/>
    <mergeCell ref="C43:E43"/>
    <mergeCell ref="C44:E44"/>
    <mergeCell ref="B19:B25"/>
    <mergeCell ref="B26:B28"/>
    <mergeCell ref="C22:F22"/>
    <mergeCell ref="C23:F23"/>
    <mergeCell ref="C24:F24"/>
    <mergeCell ref="C20:F20"/>
    <mergeCell ref="C21:F21"/>
    <mergeCell ref="C25:F25"/>
    <mergeCell ref="C26:F26"/>
    <mergeCell ref="A5:C5"/>
    <mergeCell ref="D5:F5"/>
    <mergeCell ref="D6:F6"/>
    <mergeCell ref="D11:D15"/>
    <mergeCell ref="A9:D9"/>
    <mergeCell ref="A10:D10"/>
    <mergeCell ref="A8:D8"/>
    <mergeCell ref="E10:F10"/>
    <mergeCell ref="C19:F19"/>
    <mergeCell ref="C40:E40"/>
    <mergeCell ref="A39:E39"/>
    <mergeCell ref="B31:B38"/>
    <mergeCell ref="B29:B30"/>
    <mergeCell ref="C37:F37"/>
    <mergeCell ref="C38:F38"/>
    <mergeCell ref="C31:F31"/>
    <mergeCell ref="C32:F32"/>
    <mergeCell ref="C33:F33"/>
    <mergeCell ref="C35:F35"/>
    <mergeCell ref="C36:F36"/>
    <mergeCell ref="C27:F27"/>
    <mergeCell ref="C28:F28"/>
    <mergeCell ref="C29:F29"/>
    <mergeCell ref="C30:F30"/>
    <mergeCell ref="C34:F34"/>
  </mergeCells>
  <dataValidations count="3">
    <dataValidation type="list" allowBlank="1" showInputMessage="1" showErrorMessage="1" sqref="D54:F54 E57:F57 E2:F2">
      <formula1>ФИО</formula1>
    </dataValidation>
    <dataValidation type="list" allowBlank="1" showInputMessage="1" showErrorMessage="1" sqref="A54 A57">
      <formula1>Должность</formula1>
    </dataValidation>
    <dataValidation type="list" allowBlank="1" showInputMessage="1" showErrorMessage="1" sqref="D5:F5">
      <formula1>Учреждение</formula1>
    </dataValidation>
  </dataValidations>
  <printOptions/>
  <pageMargins left="0.984251968503937" right="0.1968503937007874" top="0.07874015748031496" bottom="0.11811023622047245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buh23</cp:lastModifiedBy>
  <cp:lastPrinted>2013-02-18T11:07:39Z</cp:lastPrinted>
  <dcterms:created xsi:type="dcterms:W3CDTF">2006-12-04T06:00:57Z</dcterms:created>
  <dcterms:modified xsi:type="dcterms:W3CDTF">2013-02-18T11:20:32Z</dcterms:modified>
  <cp:category/>
  <cp:version/>
  <cp:contentType/>
  <cp:contentStatus/>
</cp:coreProperties>
</file>